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040" firstSheet="30" activeTab="42"/>
  </bookViews>
  <sheets>
    <sheet name="Mục lục" sheetId="87" r:id="rId1"/>
    <sheet name="01 " sheetId="104" r:id="rId2"/>
    <sheet name="02" sheetId="21" r:id="rId3"/>
    <sheet name="03-04" sheetId="22" r:id="rId4"/>
    <sheet name="05" sheetId="60" r:id="rId5"/>
    <sheet name="06-08" sheetId="61" r:id="rId6"/>
    <sheet name="09" sheetId="62" r:id="rId7"/>
    <sheet name="10 moi" sheetId="63" r:id="rId8"/>
    <sheet name="11 moi" sheetId="64" r:id="rId9"/>
    <sheet name="12 moi" sheetId="65" r:id="rId10"/>
    <sheet name="13 moi" sheetId="66" r:id="rId11"/>
    <sheet name="14 moi" sheetId="105" r:id="rId12"/>
    <sheet name="15 moi" sheetId="106" r:id="rId13"/>
    <sheet name="16 moi" sheetId="107" r:id="rId14"/>
    <sheet name="17 moi" sheetId="108" r:id="rId15"/>
    <sheet name="18" sheetId="109" r:id="rId16"/>
    <sheet name="19." sheetId="110" r:id="rId17"/>
    <sheet name="20." sheetId="111" r:id="rId18"/>
    <sheet name="21" sheetId="115" r:id="rId19"/>
    <sheet name="22. moi" sheetId="113" r:id="rId20"/>
    <sheet name="23." sheetId="27" r:id="rId21"/>
    <sheet name="24." sheetId="28" r:id="rId22"/>
    <sheet name="25" sheetId="90" r:id="rId23"/>
    <sheet name="26" sheetId="91" r:id="rId24"/>
    <sheet name="Sheet1" sheetId="114" state="hidden" r:id="rId25"/>
    <sheet name="27" sheetId="92" r:id="rId26"/>
    <sheet name="28" sheetId="93" r:id="rId27"/>
    <sheet name="29" sheetId="94" r:id="rId28"/>
    <sheet name="30" sheetId="95" r:id="rId29"/>
    <sheet name="31" sheetId="2" r:id="rId30"/>
    <sheet name="32" sheetId="3" r:id="rId31"/>
    <sheet name="33" sheetId="4" r:id="rId32"/>
    <sheet name="34-36" sheetId="5" r:id="rId33"/>
    <sheet name="37" sheetId="6" r:id="rId34"/>
    <sheet name="38" sheetId="7" r:id="rId35"/>
    <sheet name="39" sheetId="8" r:id="rId36"/>
    <sheet name="40" sheetId="9" r:id="rId37"/>
    <sheet name="41" sheetId="10" r:id="rId38"/>
    <sheet name="42" sheetId="11" r:id="rId39"/>
    <sheet name="43" sheetId="12" r:id="rId40"/>
    <sheet name="44" sheetId="13" r:id="rId41"/>
    <sheet name="45" sheetId="14" r:id="rId42"/>
    <sheet name="46" sheetId="15" r:id="rId43"/>
    <sheet name="47" sheetId="16" r:id="rId44"/>
    <sheet name="48" sheetId="17" r:id="rId45"/>
    <sheet name="49" sheetId="31" r:id="rId46"/>
    <sheet name="50" sheetId="32" r:id="rId47"/>
    <sheet name="51" sheetId="33" r:id="rId48"/>
    <sheet name="52" sheetId="34" r:id="rId49"/>
    <sheet name="53" sheetId="35" r:id="rId50"/>
    <sheet name="54" sheetId="36" r:id="rId51"/>
    <sheet name="55" sheetId="37" r:id="rId52"/>
    <sheet name="56" sheetId="38" r:id="rId53"/>
    <sheet name="57" sheetId="39" r:id="rId54"/>
    <sheet name="58" sheetId="40" r:id="rId55"/>
    <sheet name="59 moi" sheetId="41" r:id="rId56"/>
    <sheet name="60 moi" sheetId="42" r:id="rId57"/>
    <sheet name="61" sheetId="43" r:id="rId58"/>
    <sheet name="62" sheetId="44" r:id="rId59"/>
    <sheet name="63" sheetId="45" r:id="rId60"/>
    <sheet name="64" sheetId="46" r:id="rId61"/>
    <sheet name="65" sheetId="48" r:id="rId62"/>
    <sheet name="66" sheetId="49" r:id="rId63"/>
    <sheet name="67" sheetId="50" r:id="rId64"/>
    <sheet name="68 moi" sheetId="85" r:id="rId65"/>
    <sheet name="69 moi" sheetId="89" r:id="rId66"/>
    <sheet name="70 moi" sheetId="56" r:id="rId67"/>
    <sheet name="71 moi" sheetId="57" r:id="rId68"/>
    <sheet name="72 moi" sheetId="23" r:id="rId69"/>
  </sheets>
  <definedNames>
    <definedName name="___________________________h1" localSheetId="1" hidden="1">{"'TDTGT (theo Dphuong)'!$A$4:$F$75"}</definedName>
    <definedName name="___________________________h1" localSheetId="15" hidden="1">{"'TDTGT (theo Dphuong)'!$A$4:$F$75"}</definedName>
    <definedName name="___________________________h1" localSheetId="19" hidden="1">{"'TDTGT (theo Dphuong)'!$A$4:$F$75"}</definedName>
    <definedName name="___________________________h1" localSheetId="65" hidden="1">{"'TDTGT (theo Dphuong)'!$A$4:$F$75"}</definedName>
    <definedName name="___________________________h1" hidden="1">{"'TDTGT (theo Dphuong)'!$A$4:$F$75"}</definedName>
    <definedName name="__________________________h1" localSheetId="1" hidden="1">{"'TDTGT (theo Dphuong)'!$A$4:$F$75"}</definedName>
    <definedName name="__________________________h1" localSheetId="15" hidden="1">{"'TDTGT (theo Dphuong)'!$A$4:$F$75"}</definedName>
    <definedName name="__________________________h1" localSheetId="19" hidden="1">{"'TDTGT (theo Dphuong)'!$A$4:$F$75"}</definedName>
    <definedName name="__________________________h1" localSheetId="65" hidden="1">{"'TDTGT (theo Dphuong)'!$A$4:$F$75"}</definedName>
    <definedName name="__________________________h1" hidden="1">{"'TDTGT (theo Dphuong)'!$A$4:$F$75"}</definedName>
    <definedName name="_________________________h1" localSheetId="1" hidden="1">{"'TDTGT (theo Dphuong)'!$A$4:$F$75"}</definedName>
    <definedName name="_________________________h1" localSheetId="15" hidden="1">{"'TDTGT (theo Dphuong)'!$A$4:$F$75"}</definedName>
    <definedName name="_________________________h1" localSheetId="19" hidden="1">{"'TDTGT (theo Dphuong)'!$A$4:$F$75"}</definedName>
    <definedName name="_________________________h1" localSheetId="20" hidden="1">{"'TDTGT (theo Dphuong)'!$A$4:$F$75"}</definedName>
    <definedName name="_________________________h1" localSheetId="21" hidden="1">{"'TDTGT (theo Dphuong)'!$A$4:$F$75"}</definedName>
    <definedName name="_________________________h1" localSheetId="65" hidden="1">{"'TDTGT (theo Dphuong)'!$A$4:$F$75"}</definedName>
    <definedName name="_________________________h1" hidden="1">{"'TDTGT (theo Dphuong)'!$A$4:$F$75"}</definedName>
    <definedName name="________________________h1" localSheetId="1" hidden="1">{"'TDTGT (theo Dphuong)'!$A$4:$F$75"}</definedName>
    <definedName name="________________________h1" localSheetId="15" hidden="1">{"'TDTGT (theo Dphuong)'!$A$4:$F$75"}</definedName>
    <definedName name="________________________h1" localSheetId="19" hidden="1">{"'TDTGT (theo Dphuong)'!$A$4:$F$75"}</definedName>
    <definedName name="________________________h1" localSheetId="65" hidden="1">{"'TDTGT (theo Dphuong)'!$A$4:$F$75"}</definedName>
    <definedName name="________________________h1" hidden="1">{"'TDTGT (theo Dphuong)'!$A$4:$F$75"}</definedName>
    <definedName name="_______________________h1" localSheetId="43" hidden="1">{"'TDTGT (theo Dphuong)'!$A$4:$F$75"}</definedName>
    <definedName name="_______________________h1" hidden="1">{"'TDTGT (theo Dphuong)'!$A$4:$F$75"}</definedName>
    <definedName name="______________________h1" localSheetId="1" hidden="1">{"'TDTGT (theo Dphuong)'!$A$4:$F$75"}</definedName>
    <definedName name="______________________h1" localSheetId="15" hidden="1">{"'TDTGT (theo Dphuong)'!$A$4:$F$75"}</definedName>
    <definedName name="______________________h1" localSheetId="19" hidden="1">{"'TDTGT (theo Dphuong)'!$A$4:$F$75"}</definedName>
    <definedName name="______________________h1" localSheetId="20" hidden="1">{"'TDTGT (theo Dphuong)'!$A$4:$F$75"}</definedName>
    <definedName name="______________________h1" localSheetId="21" hidden="1">{"'TDTGT (theo Dphuong)'!$A$4:$F$75"}</definedName>
    <definedName name="______________________h1" localSheetId="65" hidden="1">{"'TDTGT (theo Dphuong)'!$A$4:$F$75"}</definedName>
    <definedName name="______________________h1" hidden="1">{"'TDTGT (theo Dphuong)'!$A$4:$F$75"}</definedName>
    <definedName name="_____________________h1" localSheetId="1" hidden="1">{"'TDTGT (theo Dphuong)'!$A$4:$F$75"}</definedName>
    <definedName name="_____________________h1" localSheetId="15" hidden="1">{"'TDTGT (theo Dphuong)'!$A$4:$F$75"}</definedName>
    <definedName name="_____________________h1" localSheetId="19" hidden="1">{"'TDTGT (theo Dphuong)'!$A$4:$F$75"}</definedName>
    <definedName name="_____________________h1" localSheetId="20" hidden="1">{"'TDTGT (theo Dphuong)'!$A$4:$F$75"}</definedName>
    <definedName name="_____________________h1" localSheetId="21" hidden="1">{"'TDTGT (theo Dphuong)'!$A$4:$F$75"}</definedName>
    <definedName name="_____________________h1" localSheetId="65" hidden="1">{"'TDTGT (theo Dphuong)'!$A$4:$F$75"}</definedName>
    <definedName name="_____________________h1" hidden="1">{"'TDTGT (theo Dphuong)'!$A$4:$F$75"}</definedName>
    <definedName name="____________________h1" localSheetId="1" hidden="1">{"'TDTGT (theo Dphuong)'!$A$4:$F$75"}</definedName>
    <definedName name="____________________h1" localSheetId="15" hidden="1">{"'TDTGT (theo Dphuong)'!$A$4:$F$75"}</definedName>
    <definedName name="____________________h1" localSheetId="19" hidden="1">{"'TDTGT (theo Dphuong)'!$A$4:$F$75"}</definedName>
    <definedName name="____________________h1" localSheetId="65" hidden="1">{"'TDTGT (theo Dphuong)'!$A$4:$F$75"}</definedName>
    <definedName name="____________________h1" hidden="1">{"'TDTGT (theo Dphuong)'!$A$4:$F$75"}</definedName>
    <definedName name="___________________h1" localSheetId="1" hidden="1">{"'TDTGT (theo Dphuong)'!$A$4:$F$75"}</definedName>
    <definedName name="___________________h1" localSheetId="15" hidden="1">{"'TDTGT (theo Dphuong)'!$A$4:$F$75"}</definedName>
    <definedName name="___________________h1" localSheetId="19" hidden="1">{"'TDTGT (theo Dphuong)'!$A$4:$F$75"}</definedName>
    <definedName name="___________________h1" localSheetId="20" hidden="1">{"'TDTGT (theo Dphuong)'!$A$4:$F$75"}</definedName>
    <definedName name="___________________h1" localSheetId="21" hidden="1">{"'TDTGT (theo Dphuong)'!$A$4:$F$75"}</definedName>
    <definedName name="___________________h1" localSheetId="65" hidden="1">{"'TDTGT (theo Dphuong)'!$A$4:$F$75"}</definedName>
    <definedName name="___________________h1" hidden="1">{"'TDTGT (theo Dphuong)'!$A$4:$F$75"}</definedName>
    <definedName name="___________________h2" hidden="1">{"'TDTGT (theo Dphuong)'!$A$4:$F$75"}</definedName>
    <definedName name="__________________B5" localSheetId="1" hidden="1">{#N/A,#N/A,FALSE,"Chung"}</definedName>
    <definedName name="__________________B5" localSheetId="15" hidden="1">{#N/A,#N/A,FALSE,"Chung"}</definedName>
    <definedName name="__________________B5" localSheetId="19" hidden="1">{#N/A,#N/A,FALSE,"Chung"}</definedName>
    <definedName name="__________________B5" localSheetId="65" hidden="1">{#N/A,#N/A,FALSE,"Chung"}</definedName>
    <definedName name="__________________B5" hidden="1">{#N/A,#N/A,FALSE,"Chung"}</definedName>
    <definedName name="__________________h1" localSheetId="1" hidden="1">{"'TDTGT (theo Dphuong)'!$A$4:$F$75"}</definedName>
    <definedName name="__________________h1" localSheetId="15" hidden="1">{"'TDTGT (theo Dphuong)'!$A$4:$F$75"}</definedName>
    <definedName name="__________________h1" localSheetId="19" hidden="1">{"'TDTGT (theo Dphuong)'!$A$4:$F$75"}</definedName>
    <definedName name="__________________h1" localSheetId="65" hidden="1">{"'TDTGT (theo Dphuong)'!$A$4:$F$75"}</definedName>
    <definedName name="__________________h1" hidden="1">{"'TDTGT (theo Dphuong)'!$A$4:$F$75"}</definedName>
    <definedName name="__________________h2" localSheetId="1" hidden="1">{"'TDTGT (theo Dphuong)'!$A$4:$F$75"}</definedName>
    <definedName name="__________________h2" localSheetId="15" hidden="1">{"'TDTGT (theo Dphuong)'!$A$4:$F$75"}</definedName>
    <definedName name="__________________h2" localSheetId="19" hidden="1">{"'TDTGT (theo Dphuong)'!$A$4:$F$75"}</definedName>
    <definedName name="__________________h2" localSheetId="65" hidden="1">{"'TDTGT (theo Dphuong)'!$A$4:$F$75"}</definedName>
    <definedName name="__________________h2" hidden="1">{"'TDTGT (theo Dphuong)'!$A$4:$F$75"}</definedName>
    <definedName name="_________________B5" localSheetId="1" hidden="1">{#N/A,#N/A,FALSE,"Chung"}</definedName>
    <definedName name="_________________B5" localSheetId="15" hidden="1">{#N/A,#N/A,FALSE,"Chung"}</definedName>
    <definedName name="_________________B5" localSheetId="19" hidden="1">{#N/A,#N/A,FALSE,"Chung"}</definedName>
    <definedName name="_________________B5" localSheetId="65" hidden="1">{#N/A,#N/A,FALSE,"Chung"}</definedName>
    <definedName name="_________________B5" hidden="1">{#N/A,#N/A,FALSE,"Chung"}</definedName>
    <definedName name="_________________h1" localSheetId="1" hidden="1">{"'TDTGT (theo Dphuong)'!$A$4:$F$75"}</definedName>
    <definedName name="_________________h1" localSheetId="15" hidden="1">{"'TDTGT (theo Dphuong)'!$A$4:$F$75"}</definedName>
    <definedName name="_________________h1" localSheetId="19" hidden="1">{"'TDTGT (theo Dphuong)'!$A$4:$F$75"}</definedName>
    <definedName name="_________________h1" localSheetId="42" hidden="1">{"'TDTGT (theo Dphuong)'!$A$4:$F$75"}</definedName>
    <definedName name="_________________h1" localSheetId="65" hidden="1">{"'TDTGT (theo Dphuong)'!$A$4:$F$75"}</definedName>
    <definedName name="_________________h1" hidden="1">{"'TDTGT (theo Dphuong)'!$A$4:$F$75"}</definedName>
    <definedName name="_________________h2" localSheetId="1" hidden="1">{"'TDTGT (theo Dphuong)'!$A$4:$F$75"}</definedName>
    <definedName name="_________________h2" localSheetId="15" hidden="1">{"'TDTGT (theo Dphuong)'!$A$4:$F$75"}</definedName>
    <definedName name="_________________h2" localSheetId="19" hidden="1">{"'TDTGT (theo Dphuong)'!$A$4:$F$75"}</definedName>
    <definedName name="_________________h2" localSheetId="65" hidden="1">{"'TDTGT (theo Dphuong)'!$A$4:$F$75"}</definedName>
    <definedName name="_________________h2" hidden="1">{"'TDTGT (theo Dphuong)'!$A$4:$F$75"}</definedName>
    <definedName name="________________B5" localSheetId="15" hidden="1">{#N/A,#N/A,FALSE,"Chung"}</definedName>
    <definedName name="________________B5" localSheetId="19" hidden="1">{#N/A,#N/A,FALSE,"Chung"}</definedName>
    <definedName name="________________B5" hidden="1">{#N/A,#N/A,FALSE,"Chung"}</definedName>
    <definedName name="________________h1" localSheetId="1" hidden="1">{"'TDTGT (theo Dphuong)'!$A$4:$F$75"}</definedName>
    <definedName name="________________h1" localSheetId="15" hidden="1">{"'TDTGT (theo Dphuong)'!$A$4:$F$75"}</definedName>
    <definedName name="________________h1" localSheetId="19" hidden="1">{"'TDTGT (theo Dphuong)'!$A$4:$F$75"}</definedName>
    <definedName name="________________h1" localSheetId="65" hidden="1">{"'TDTGT (theo Dphuong)'!$A$4:$F$75"}</definedName>
    <definedName name="________________h1" hidden="1">{"'TDTGT (theo Dphuong)'!$A$4:$F$75"}</definedName>
    <definedName name="________________h2" localSheetId="1" hidden="1">{"'TDTGT (theo Dphuong)'!$A$4:$F$75"}</definedName>
    <definedName name="________________h2" localSheetId="15" hidden="1">{"'TDTGT (theo Dphuong)'!$A$4:$F$75"}</definedName>
    <definedName name="________________h2" localSheetId="19" hidden="1">{"'TDTGT (theo Dphuong)'!$A$4:$F$75"}</definedName>
    <definedName name="________________h2" localSheetId="20" hidden="1">{"'TDTGT (theo Dphuong)'!$A$4:$F$75"}</definedName>
    <definedName name="________________h2" localSheetId="21" hidden="1">{"'TDTGT (theo Dphuong)'!$A$4:$F$75"}</definedName>
    <definedName name="________________h2" localSheetId="65" hidden="1">{"'TDTGT (theo Dphuong)'!$A$4:$F$75"}</definedName>
    <definedName name="________________h2" hidden="1">{"'TDTGT (theo Dphuong)'!$A$4:$F$75"}</definedName>
    <definedName name="_______________B5" localSheetId="1" hidden="1">{#N/A,#N/A,FALSE,"Chung"}</definedName>
    <definedName name="_______________B5" localSheetId="15" hidden="1">{#N/A,#N/A,FALSE,"Chung"}</definedName>
    <definedName name="_______________B5" localSheetId="19" hidden="1">{#N/A,#N/A,FALSE,"Chung"}</definedName>
    <definedName name="_______________B5" localSheetId="20" hidden="1">{#N/A,#N/A,FALSE,"Chung"}</definedName>
    <definedName name="_______________B5" localSheetId="21" hidden="1">{#N/A,#N/A,FALSE,"Chung"}</definedName>
    <definedName name="_______________B5" localSheetId="65" hidden="1">{#N/A,#N/A,FALSE,"Chung"}</definedName>
    <definedName name="_______________B5" hidden="1">{#N/A,#N/A,FALSE,"Chung"}</definedName>
    <definedName name="_______________h1" localSheetId="1" hidden="1">{"'TDTGT (theo Dphuong)'!$A$4:$F$75"}</definedName>
    <definedName name="_______________h1" localSheetId="15" hidden="1">{"'TDTGT (theo Dphuong)'!$A$4:$F$75"}</definedName>
    <definedName name="_______________h1" localSheetId="19" hidden="1">{"'TDTGT (theo Dphuong)'!$A$4:$F$75"}</definedName>
    <definedName name="_______________h1" localSheetId="20" hidden="1">{"'TDTGT (theo Dphuong)'!$A$4:$F$75"}</definedName>
    <definedName name="_______________h1" localSheetId="21" hidden="1">{"'TDTGT (theo Dphuong)'!$A$4:$F$75"}</definedName>
    <definedName name="_______________h1" localSheetId="65" hidden="1">{"'TDTGT (theo Dphuong)'!$A$4:$F$75"}</definedName>
    <definedName name="_______________h1" hidden="1">{"'TDTGT (theo Dphuong)'!$A$4:$F$75"}</definedName>
    <definedName name="_______________h2" localSheetId="1" hidden="1">{"'TDTGT (theo Dphuong)'!$A$4:$F$75"}</definedName>
    <definedName name="_______________h2" localSheetId="15" hidden="1">{"'TDTGT (theo Dphuong)'!$A$4:$F$75"}</definedName>
    <definedName name="_______________h2" localSheetId="19" hidden="1">{"'TDTGT (theo Dphuong)'!$A$4:$F$75"}</definedName>
    <definedName name="_______________h2" localSheetId="20" hidden="1">{"'TDTGT (theo Dphuong)'!$A$4:$F$75"}</definedName>
    <definedName name="_______________h2" localSheetId="21" hidden="1">{"'TDTGT (theo Dphuong)'!$A$4:$F$75"}</definedName>
    <definedName name="_______________h2" localSheetId="65" hidden="1">{"'TDTGT (theo Dphuong)'!$A$4:$F$75"}</definedName>
    <definedName name="_______________h2" hidden="1">{"'TDTGT (theo Dphuong)'!$A$4:$F$75"}</definedName>
    <definedName name="______________B5" localSheetId="1" hidden="1">{#N/A,#N/A,FALSE,"Chung"}</definedName>
    <definedName name="______________B5" localSheetId="15" hidden="1">{#N/A,#N/A,FALSE,"Chung"}</definedName>
    <definedName name="______________B5" localSheetId="19" hidden="1">{#N/A,#N/A,FALSE,"Chung"}</definedName>
    <definedName name="______________B5" localSheetId="65" hidden="1">{#N/A,#N/A,FALSE,"Chung"}</definedName>
    <definedName name="______________B5" hidden="1">{#N/A,#N/A,FALSE,"Chung"}</definedName>
    <definedName name="______________h1" localSheetId="1" hidden="1">{"'TDTGT (theo Dphuong)'!$A$4:$F$75"}</definedName>
    <definedName name="______________h1" localSheetId="15" hidden="1">{"'TDTGT (theo Dphuong)'!$A$4:$F$75"}</definedName>
    <definedName name="______________h1" localSheetId="19" hidden="1">{"'TDTGT (theo Dphuong)'!$A$4:$F$75"}</definedName>
    <definedName name="______________h1" localSheetId="21" hidden="1">{"'TDTGT (theo Dphuong)'!$A$4:$F$75"}</definedName>
    <definedName name="______________h1" localSheetId="65" hidden="1">{"'TDTGT (theo Dphuong)'!$A$4:$F$75"}</definedName>
    <definedName name="______________h1" hidden="1">{"'TDTGT (theo Dphuong)'!$A$4:$F$75"}</definedName>
    <definedName name="______________h2" localSheetId="1" hidden="1">{"'TDTGT (theo Dphuong)'!$A$4:$F$75"}</definedName>
    <definedName name="______________h2" localSheetId="15" hidden="1">{"'TDTGT (theo Dphuong)'!$A$4:$F$75"}</definedName>
    <definedName name="______________h2" localSheetId="19" hidden="1">{"'TDTGT (theo Dphuong)'!$A$4:$F$75"}</definedName>
    <definedName name="______________h2" localSheetId="65" hidden="1">{"'TDTGT (theo Dphuong)'!$A$4:$F$75"}</definedName>
    <definedName name="______________h2" hidden="1">{"'TDTGT (theo Dphuong)'!$A$4:$F$75"}</definedName>
    <definedName name="_____________B5" localSheetId="1" hidden="1">{#N/A,#N/A,FALSE,"Chung"}</definedName>
    <definedName name="_____________B5" localSheetId="15" hidden="1">{#N/A,#N/A,FALSE,"Chung"}</definedName>
    <definedName name="_____________B5" localSheetId="19" hidden="1">{#N/A,#N/A,FALSE,"Chung"}</definedName>
    <definedName name="_____________B5" localSheetId="20" hidden="1">{#N/A,#N/A,FALSE,"Chung"}</definedName>
    <definedName name="_____________B5" localSheetId="21" hidden="1">{#N/A,#N/A,FALSE,"Chung"}</definedName>
    <definedName name="_____________B5" localSheetId="65" hidden="1">{#N/A,#N/A,FALSE,"Chung"}</definedName>
    <definedName name="_____________B5" hidden="1">{#N/A,#N/A,FALSE,"Chung"}</definedName>
    <definedName name="_____________h1" localSheetId="1" hidden="1">{"'TDTGT (theo Dphuong)'!$A$4:$F$75"}</definedName>
    <definedName name="_____________h1" localSheetId="15" hidden="1">{"'TDTGT (theo Dphuong)'!$A$4:$F$75"}</definedName>
    <definedName name="_____________h1" localSheetId="19" hidden="1">{"'TDTGT (theo Dphuong)'!$A$4:$F$75"}</definedName>
    <definedName name="_____________h1" localSheetId="20" hidden="1">{"'TDTGT (theo Dphuong)'!$A$4:$F$75"}</definedName>
    <definedName name="_____________h1" localSheetId="21" hidden="1">{"'TDTGT (theo Dphuong)'!$A$4:$F$75"}</definedName>
    <definedName name="_____________h1" localSheetId="65" hidden="1">{"'TDTGT (theo Dphuong)'!$A$4:$F$75"}</definedName>
    <definedName name="_____________h1" hidden="1">{"'TDTGT (theo Dphuong)'!$A$4:$F$75"}</definedName>
    <definedName name="_____________h2" localSheetId="1" hidden="1">{"'TDTGT (theo Dphuong)'!$A$4:$F$75"}</definedName>
    <definedName name="_____________h2" localSheetId="15" hidden="1">{"'TDTGT (theo Dphuong)'!$A$4:$F$75"}</definedName>
    <definedName name="_____________h2" localSheetId="19" hidden="1">{"'TDTGT (theo Dphuong)'!$A$4:$F$75"}</definedName>
    <definedName name="_____________h2" localSheetId="20" hidden="1">{"'TDTGT (theo Dphuong)'!$A$4:$F$75"}</definedName>
    <definedName name="_____________h2" localSheetId="21" hidden="1">{"'TDTGT (theo Dphuong)'!$A$4:$F$75"}</definedName>
    <definedName name="_____________h2" localSheetId="65" hidden="1">{"'TDTGT (theo Dphuong)'!$A$4:$F$75"}</definedName>
    <definedName name="_____________h2" hidden="1">{"'TDTGT (theo Dphuong)'!$A$4:$F$75"}</definedName>
    <definedName name="____________B5" localSheetId="1" hidden="1">{#N/A,#N/A,FALSE,"Chung"}</definedName>
    <definedName name="____________B5" localSheetId="15" hidden="1">{#N/A,#N/A,FALSE,"Chung"}</definedName>
    <definedName name="____________B5" localSheetId="19" hidden="1">{#N/A,#N/A,FALSE,"Chung"}</definedName>
    <definedName name="____________B5" localSheetId="65" hidden="1">{#N/A,#N/A,FALSE,"Chung"}</definedName>
    <definedName name="____________B5" hidden="1">{#N/A,#N/A,FALSE,"Chung"}</definedName>
    <definedName name="____________h1" localSheetId="1" hidden="1">{"'TDTGT (theo Dphuong)'!$A$4:$F$75"}</definedName>
    <definedName name="____________h1" localSheetId="15" hidden="1">{"'TDTGT (theo Dphuong)'!$A$4:$F$75"}</definedName>
    <definedName name="____________h1" localSheetId="19" hidden="1">{"'TDTGT (theo Dphuong)'!$A$4:$F$75"}</definedName>
    <definedName name="____________h1" localSheetId="20" hidden="1">{"'TDTGT (theo Dphuong)'!$A$4:$F$75"}</definedName>
    <definedName name="____________h1" localSheetId="21" hidden="1">{"'TDTGT (theo Dphuong)'!$A$4:$F$75"}</definedName>
    <definedName name="____________h1" localSheetId="65" hidden="1">{"'TDTGT (theo Dphuong)'!$A$4:$F$75"}</definedName>
    <definedName name="____________h1" hidden="1">{"'TDTGT (theo Dphuong)'!$A$4:$F$75"}</definedName>
    <definedName name="____________h2" localSheetId="1" hidden="1">{"'TDTGT (theo Dphuong)'!$A$4:$F$75"}</definedName>
    <definedName name="____________h2" localSheetId="15" hidden="1">{"'TDTGT (theo Dphuong)'!$A$4:$F$75"}</definedName>
    <definedName name="____________h2" localSheetId="19" hidden="1">{"'TDTGT (theo Dphuong)'!$A$4:$F$75"}</definedName>
    <definedName name="____________h2" localSheetId="65" hidden="1">{"'TDTGT (theo Dphuong)'!$A$4:$F$75"}</definedName>
    <definedName name="____________h2" hidden="1">{"'TDTGT (theo Dphuong)'!$A$4:$F$75"}</definedName>
    <definedName name="___________B5" localSheetId="1" hidden="1">{#N/A,#N/A,FALSE,"Chung"}</definedName>
    <definedName name="___________B5" localSheetId="15" hidden="1">{#N/A,#N/A,FALSE,"Chung"}</definedName>
    <definedName name="___________B5" localSheetId="19" hidden="1">{#N/A,#N/A,FALSE,"Chung"}</definedName>
    <definedName name="___________B5" localSheetId="20" hidden="1">{#N/A,#N/A,FALSE,"Chung"}</definedName>
    <definedName name="___________B5" localSheetId="21" hidden="1">{#N/A,#N/A,FALSE,"Chung"}</definedName>
    <definedName name="___________B5" localSheetId="65" hidden="1">{#N/A,#N/A,FALSE,"Chung"}</definedName>
    <definedName name="___________B5" hidden="1">{#N/A,#N/A,FALSE,"Chung"}</definedName>
    <definedName name="___________h1" localSheetId="1" hidden="1">{"'TDTGT (theo Dphuong)'!$A$4:$F$75"}</definedName>
    <definedName name="___________h1" localSheetId="15" hidden="1">{"'TDTGT (theo Dphuong)'!$A$4:$F$75"}</definedName>
    <definedName name="___________h1" localSheetId="19" hidden="1">{"'TDTGT (theo Dphuong)'!$A$4:$F$75"}</definedName>
    <definedName name="___________h1" localSheetId="20" hidden="1">{"'TDTGT (theo Dphuong)'!$A$4:$F$75"}</definedName>
    <definedName name="___________h1" localSheetId="21" hidden="1">{"'TDTGT (theo Dphuong)'!$A$4:$F$75"}</definedName>
    <definedName name="___________h1" localSheetId="65" hidden="1">{"'TDTGT (theo Dphuong)'!$A$4:$F$75"}</definedName>
    <definedName name="___________h1" hidden="1">{"'TDTGT (theo Dphuong)'!$A$4:$F$75"}</definedName>
    <definedName name="___________h2" localSheetId="1" hidden="1">{"'TDTGT (theo Dphuong)'!$A$4:$F$75"}</definedName>
    <definedName name="___________h2" localSheetId="15" hidden="1">{"'TDTGT (theo Dphuong)'!$A$4:$F$75"}</definedName>
    <definedName name="___________h2" localSheetId="19" hidden="1">{"'TDTGT (theo Dphuong)'!$A$4:$F$75"}</definedName>
    <definedName name="___________h2" localSheetId="20" hidden="1">{"'TDTGT (theo Dphuong)'!$A$4:$F$75"}</definedName>
    <definedName name="___________h2" localSheetId="21" hidden="1">{"'TDTGT (theo Dphuong)'!$A$4:$F$75"}</definedName>
    <definedName name="___________h2" localSheetId="65" hidden="1">{"'TDTGT (theo Dphuong)'!$A$4:$F$75"}</definedName>
    <definedName name="___________h2" hidden="1">{"'TDTGT (theo Dphuong)'!$A$4:$F$75"}</definedName>
    <definedName name="__________B5" localSheetId="1" hidden="1">{#N/A,#N/A,FALSE,"Chung"}</definedName>
    <definedName name="__________B5" localSheetId="15" hidden="1">{#N/A,#N/A,FALSE,"Chung"}</definedName>
    <definedName name="__________B5" localSheetId="19" hidden="1">{#N/A,#N/A,FALSE,"Chung"}</definedName>
    <definedName name="__________B5" localSheetId="21" hidden="1">{#N/A,#N/A,FALSE,"Chung"}</definedName>
    <definedName name="__________B5" localSheetId="65" hidden="1">{#N/A,#N/A,FALSE,"Chung"}</definedName>
    <definedName name="__________B5" hidden="1">{#N/A,#N/A,FALSE,"Chung"}</definedName>
    <definedName name="__________h1" localSheetId="1" hidden="1">{"'TDTGT (theo Dphuong)'!$A$4:$F$75"}</definedName>
    <definedName name="__________h1" localSheetId="15" hidden="1">{"'TDTGT (theo Dphuong)'!$A$4:$F$75"}</definedName>
    <definedName name="__________h1" localSheetId="19" hidden="1">{"'TDTGT (theo Dphuong)'!$A$4:$F$75"}</definedName>
    <definedName name="__________h1" localSheetId="20" hidden="1">{"'TDTGT (theo Dphuong)'!$A$4:$F$75"}</definedName>
    <definedName name="__________h1" localSheetId="21" hidden="1">{"'TDTGT (theo Dphuong)'!$A$4:$F$75"}</definedName>
    <definedName name="__________h1" localSheetId="65" hidden="1">{"'TDTGT (theo Dphuong)'!$A$4:$F$75"}</definedName>
    <definedName name="__________h1" hidden="1">{"'TDTGT (theo Dphuong)'!$A$4:$F$75"}</definedName>
    <definedName name="__________h2" localSheetId="1" hidden="1">{"'TDTGT (theo Dphuong)'!$A$4:$F$75"}</definedName>
    <definedName name="__________h2" localSheetId="15" hidden="1">{"'TDTGT (theo Dphuong)'!$A$4:$F$75"}</definedName>
    <definedName name="__________h2" localSheetId="19" hidden="1">{"'TDTGT (theo Dphuong)'!$A$4:$F$75"}</definedName>
    <definedName name="__________h2" localSheetId="21" hidden="1">{"'TDTGT (theo Dphuong)'!$A$4:$F$75"}</definedName>
    <definedName name="__________h2" localSheetId="65" hidden="1">{"'TDTGT (theo Dphuong)'!$A$4:$F$75"}</definedName>
    <definedName name="__________h2" hidden="1">{"'TDTGT (theo Dphuong)'!$A$4:$F$75"}</definedName>
    <definedName name="_________B5" localSheetId="1" hidden="1">{#N/A,#N/A,FALSE,"Chung"}</definedName>
    <definedName name="_________B5" localSheetId="15" hidden="1">{#N/A,#N/A,FALSE,"Chung"}</definedName>
    <definedName name="_________B5" localSheetId="19" hidden="1">{#N/A,#N/A,FALSE,"Chung"}</definedName>
    <definedName name="_________B5" localSheetId="20" hidden="1">{#N/A,#N/A,FALSE,"Chung"}</definedName>
    <definedName name="_________B5" localSheetId="21" hidden="1">{#N/A,#N/A,FALSE,"Chung"}</definedName>
    <definedName name="_________B5" localSheetId="65" hidden="1">{#N/A,#N/A,FALSE,"Chung"}</definedName>
    <definedName name="_________B5" hidden="1">{#N/A,#N/A,FALSE,"Chung"}</definedName>
    <definedName name="_________h1" localSheetId="1" hidden="1">{"'TDTGT (theo Dphuong)'!$A$4:$F$75"}</definedName>
    <definedName name="_________h1" localSheetId="15" hidden="1">{"'TDTGT (theo Dphuong)'!$A$4:$F$75"}</definedName>
    <definedName name="_________h1" localSheetId="19" hidden="1">{"'TDTGT (theo Dphuong)'!$A$4:$F$75"}</definedName>
    <definedName name="_________h1" localSheetId="20" hidden="1">{"'TDTGT (theo Dphuong)'!$A$4:$F$75"}</definedName>
    <definedName name="_________h1" localSheetId="21" hidden="1">{"'TDTGT (theo Dphuong)'!$A$4:$F$75"}</definedName>
    <definedName name="_________h1" localSheetId="65" hidden="1">{"'TDTGT (theo Dphuong)'!$A$4:$F$75"}</definedName>
    <definedName name="_________h1" hidden="1">{"'TDTGT (theo Dphuong)'!$A$4:$F$75"}</definedName>
    <definedName name="_________h2" localSheetId="1" hidden="1">{"'TDTGT (theo Dphuong)'!$A$4:$F$75"}</definedName>
    <definedName name="_________h2" localSheetId="15" hidden="1">{"'TDTGT (theo Dphuong)'!$A$4:$F$75"}</definedName>
    <definedName name="_________h2" localSheetId="19" hidden="1">{"'TDTGT (theo Dphuong)'!$A$4:$F$75"}</definedName>
    <definedName name="_________h2" localSheetId="20" hidden="1">{"'TDTGT (theo Dphuong)'!$A$4:$F$75"}</definedName>
    <definedName name="_________h2" localSheetId="21" hidden="1">{"'TDTGT (theo Dphuong)'!$A$4:$F$75"}</definedName>
    <definedName name="_________h2" localSheetId="65" hidden="1">{"'TDTGT (theo Dphuong)'!$A$4:$F$75"}</definedName>
    <definedName name="_________h2" hidden="1">{"'TDTGT (theo Dphuong)'!$A$4:$F$75"}</definedName>
    <definedName name="________B5" localSheetId="1" hidden="1">{#N/A,#N/A,FALSE,"Chung"}</definedName>
    <definedName name="________B5" localSheetId="15" hidden="1">{#N/A,#N/A,FALSE,"Chung"}</definedName>
    <definedName name="________B5" localSheetId="19" hidden="1">{#N/A,#N/A,FALSE,"Chung"}</definedName>
    <definedName name="________B5" localSheetId="20" hidden="1">{#N/A,#N/A,FALSE,"Chung"}</definedName>
    <definedName name="________B5" localSheetId="21" hidden="1">{#N/A,#N/A,FALSE,"Chung"}</definedName>
    <definedName name="________B5" localSheetId="65" hidden="1">{#N/A,#N/A,FALSE,"Chung"}</definedName>
    <definedName name="________B5" hidden="1">{#N/A,#N/A,FALSE,"Chung"}</definedName>
    <definedName name="________h1" localSheetId="1" hidden="1">{"'TDTGT (theo Dphuong)'!$A$4:$F$75"}</definedName>
    <definedName name="________h1" localSheetId="15" hidden="1">{"'TDTGT (theo Dphuong)'!$A$4:$F$75"}</definedName>
    <definedName name="________h1" localSheetId="19" hidden="1">{"'TDTGT (theo Dphuong)'!$A$4:$F$75"}</definedName>
    <definedName name="________h1" localSheetId="20" hidden="1">{"'TDTGT (theo Dphuong)'!$A$4:$F$75"}</definedName>
    <definedName name="________h1" localSheetId="21" hidden="1">{"'TDTGT (theo Dphuong)'!$A$4:$F$75"}</definedName>
    <definedName name="________h1" localSheetId="65" hidden="1">{"'TDTGT (theo Dphuong)'!$A$4:$F$75"}</definedName>
    <definedName name="________h1" hidden="1">{"'TDTGT (theo Dphuong)'!$A$4:$F$75"}</definedName>
    <definedName name="________h2" localSheetId="1" hidden="1">{"'TDTGT (theo Dphuong)'!$A$4:$F$75"}</definedName>
    <definedName name="________h2" localSheetId="15" hidden="1">{"'TDTGT (theo Dphuong)'!$A$4:$F$75"}</definedName>
    <definedName name="________h2" localSheetId="19" hidden="1">{"'TDTGT (theo Dphuong)'!$A$4:$F$75"}</definedName>
    <definedName name="________h2" localSheetId="20" hidden="1">{"'TDTGT (theo Dphuong)'!$A$4:$F$75"}</definedName>
    <definedName name="________h2" localSheetId="21" hidden="1">{"'TDTGT (theo Dphuong)'!$A$4:$F$75"}</definedName>
    <definedName name="________h2" localSheetId="65" hidden="1">{"'TDTGT (theo Dphuong)'!$A$4:$F$75"}</definedName>
    <definedName name="________h2" hidden="1">{"'TDTGT (theo Dphuong)'!$A$4:$F$75"}</definedName>
    <definedName name="_______B5" localSheetId="1" hidden="1">{#N/A,#N/A,FALSE,"Chung"}</definedName>
    <definedName name="_______B5" localSheetId="15" hidden="1">{#N/A,#N/A,FALSE,"Chung"}</definedName>
    <definedName name="_______B5" localSheetId="19" hidden="1">{#N/A,#N/A,FALSE,"Chung"}</definedName>
    <definedName name="_______B5" localSheetId="20" hidden="1">{#N/A,#N/A,FALSE,"Chung"}</definedName>
    <definedName name="_______B5" localSheetId="21" hidden="1">{#N/A,#N/A,FALSE,"Chung"}</definedName>
    <definedName name="_______B5" localSheetId="65" hidden="1">{#N/A,#N/A,FALSE,"Chung"}</definedName>
    <definedName name="_______B5" hidden="1">{#N/A,#N/A,FALSE,"Chung"}</definedName>
    <definedName name="_______h1" localSheetId="1" hidden="1">{"'TDTGT (theo Dphuong)'!$A$4:$F$75"}</definedName>
    <definedName name="_______h1" localSheetId="15" hidden="1">{"'TDTGT (theo Dphuong)'!$A$4:$F$75"}</definedName>
    <definedName name="_______h1" localSheetId="19" hidden="1">{"'TDTGT (theo Dphuong)'!$A$4:$F$75"}</definedName>
    <definedName name="_______h1" localSheetId="20" hidden="1">{"'TDTGT (theo Dphuong)'!$A$4:$F$75"}</definedName>
    <definedName name="_______h1" localSheetId="21" hidden="1">{"'TDTGT (theo Dphuong)'!$A$4:$F$75"}</definedName>
    <definedName name="_______h1" localSheetId="65" hidden="1">{"'TDTGT (theo Dphuong)'!$A$4:$F$75"}</definedName>
    <definedName name="_______h1" hidden="1">{"'TDTGT (theo Dphuong)'!$A$4:$F$75"}</definedName>
    <definedName name="_______h2" localSheetId="1" hidden="1">{"'TDTGT (theo Dphuong)'!$A$4:$F$75"}</definedName>
    <definedName name="_______h2" localSheetId="15" hidden="1">{"'TDTGT (theo Dphuong)'!$A$4:$F$75"}</definedName>
    <definedName name="_______h2" localSheetId="19" hidden="1">{"'TDTGT (theo Dphuong)'!$A$4:$F$75"}</definedName>
    <definedName name="_______h2" localSheetId="20" hidden="1">{"'TDTGT (theo Dphuong)'!$A$4:$F$75"}</definedName>
    <definedName name="_______h2" localSheetId="21" hidden="1">{"'TDTGT (theo Dphuong)'!$A$4:$F$75"}</definedName>
    <definedName name="_______h2" localSheetId="65" hidden="1">{"'TDTGT (theo Dphuong)'!$A$4:$F$75"}</definedName>
    <definedName name="_______h2" hidden="1">{"'TDTGT (theo Dphuong)'!$A$4:$F$75"}</definedName>
    <definedName name="______B5" localSheetId="1" hidden="1">{#N/A,#N/A,FALSE,"Chung"}</definedName>
    <definedName name="______B5" localSheetId="15" hidden="1">{#N/A,#N/A,FALSE,"Chung"}</definedName>
    <definedName name="______B5" localSheetId="19" hidden="1">{#N/A,#N/A,FALSE,"Chung"}</definedName>
    <definedName name="______B5" localSheetId="20" hidden="1">{#N/A,#N/A,FALSE,"Chung"}</definedName>
    <definedName name="______B5" localSheetId="21" hidden="1">{#N/A,#N/A,FALSE,"Chung"}</definedName>
    <definedName name="______B5" localSheetId="65" hidden="1">{#N/A,#N/A,FALSE,"Chung"}</definedName>
    <definedName name="______B5" hidden="1">{#N/A,#N/A,FALSE,"Chung"}</definedName>
    <definedName name="______h1" localSheetId="1" hidden="1">{"'TDTGT (theo Dphuong)'!$A$4:$F$75"}</definedName>
    <definedName name="______h1" localSheetId="15" hidden="1">{"'TDTGT (theo Dphuong)'!$A$4:$F$75"}</definedName>
    <definedName name="______h1" localSheetId="19" hidden="1">{"'TDTGT (theo Dphuong)'!$A$4:$F$75"}</definedName>
    <definedName name="______h1" localSheetId="20" hidden="1">{"'TDTGT (theo Dphuong)'!$A$4:$F$75"}</definedName>
    <definedName name="______h1" localSheetId="21" hidden="1">{"'TDTGT (theo Dphuong)'!$A$4:$F$75"}</definedName>
    <definedName name="______h1" localSheetId="65" hidden="1">{"'TDTGT (theo Dphuong)'!$A$4:$F$75"}</definedName>
    <definedName name="______h1" hidden="1">{"'TDTGT (theo Dphuong)'!$A$4:$F$75"}</definedName>
    <definedName name="______h2" localSheetId="1" hidden="1">{"'TDTGT (theo Dphuong)'!$A$4:$F$75"}</definedName>
    <definedName name="______h2" localSheetId="15" hidden="1">{"'TDTGT (theo Dphuong)'!$A$4:$F$75"}</definedName>
    <definedName name="______h2" localSheetId="19" hidden="1">{"'TDTGT (theo Dphuong)'!$A$4:$F$75"}</definedName>
    <definedName name="______h2" localSheetId="20" hidden="1">{"'TDTGT (theo Dphuong)'!$A$4:$F$75"}</definedName>
    <definedName name="______h2" localSheetId="21" hidden="1">{"'TDTGT (theo Dphuong)'!$A$4:$F$75"}</definedName>
    <definedName name="______h2" localSheetId="65" hidden="1">{"'TDTGT (theo Dphuong)'!$A$4:$F$75"}</definedName>
    <definedName name="______h2" hidden="1">{"'TDTGT (theo Dphuong)'!$A$4:$F$75"}</definedName>
    <definedName name="_____B5" localSheetId="1" hidden="1">{#N/A,#N/A,FALSE,"Chung"}</definedName>
    <definedName name="_____B5" localSheetId="15" hidden="1">{#N/A,#N/A,FALSE,"Chung"}</definedName>
    <definedName name="_____B5" localSheetId="19" hidden="1">{#N/A,#N/A,FALSE,"Chung"}</definedName>
    <definedName name="_____B5" localSheetId="20" hidden="1">{#N/A,#N/A,FALSE,"Chung"}</definedName>
    <definedName name="_____B5" localSheetId="21" hidden="1">{#N/A,#N/A,FALSE,"Chung"}</definedName>
    <definedName name="_____B5" localSheetId="65" hidden="1">{#N/A,#N/A,FALSE,"Chung"}</definedName>
    <definedName name="_____B5" hidden="1">{#N/A,#N/A,FALSE,"Chung"}</definedName>
    <definedName name="_____h1" localSheetId="1" hidden="1">{"'TDTGT (theo Dphuong)'!$A$4:$F$75"}</definedName>
    <definedName name="_____h1" localSheetId="15" hidden="1">{"'TDTGT (theo Dphuong)'!$A$4:$F$75"}</definedName>
    <definedName name="_____h1" localSheetId="19" hidden="1">{"'TDTGT (theo Dphuong)'!$A$4:$F$75"}</definedName>
    <definedName name="_____h1" localSheetId="20" hidden="1">{"'TDTGT (theo Dphuong)'!$A$4:$F$75"}</definedName>
    <definedName name="_____h1" localSheetId="21" hidden="1">{"'TDTGT (theo Dphuong)'!$A$4:$F$75"}</definedName>
    <definedName name="_____h1" localSheetId="65" hidden="1">{"'TDTGT (theo Dphuong)'!$A$4:$F$75"}</definedName>
    <definedName name="_____h1" hidden="1">{"'TDTGT (theo Dphuong)'!$A$4:$F$75"}</definedName>
    <definedName name="_____h2" localSheetId="1" hidden="1">{"'TDTGT (theo Dphuong)'!$A$4:$F$75"}</definedName>
    <definedName name="_____h2" localSheetId="15" hidden="1">{"'TDTGT (theo Dphuong)'!$A$4:$F$75"}</definedName>
    <definedName name="_____h2" localSheetId="19" hidden="1">{"'TDTGT (theo Dphuong)'!$A$4:$F$75"}</definedName>
    <definedName name="_____h2" localSheetId="20" hidden="1">{"'TDTGT (theo Dphuong)'!$A$4:$F$75"}</definedName>
    <definedName name="_____h2" localSheetId="21" hidden="1">{"'TDTGT (theo Dphuong)'!$A$4:$F$75"}</definedName>
    <definedName name="_____h2" localSheetId="65" hidden="1">{"'TDTGT (theo Dphuong)'!$A$4:$F$75"}</definedName>
    <definedName name="_____h2" hidden="1">{"'TDTGT (theo Dphuong)'!$A$4:$F$75"}</definedName>
    <definedName name="____B5" localSheetId="1" hidden="1">{#N/A,#N/A,FALSE,"Chung"}</definedName>
    <definedName name="____B5" localSheetId="15" hidden="1">{#N/A,#N/A,FALSE,"Chung"}</definedName>
    <definedName name="____B5" localSheetId="19" hidden="1">{#N/A,#N/A,FALSE,"Chung"}</definedName>
    <definedName name="____B5" localSheetId="20" hidden="1">{#N/A,#N/A,FALSE,"Chung"}</definedName>
    <definedName name="____B5" localSheetId="21" hidden="1">{#N/A,#N/A,FALSE,"Chung"}</definedName>
    <definedName name="____B5" localSheetId="65" hidden="1">{#N/A,#N/A,FALSE,"Chung"}</definedName>
    <definedName name="____B5" hidden="1">{#N/A,#N/A,FALSE,"Chung"}</definedName>
    <definedName name="____h1" localSheetId="1" hidden="1">{"'TDTGT (theo Dphuong)'!$A$4:$F$75"}</definedName>
    <definedName name="____h1" localSheetId="15" hidden="1">{"'TDTGT (theo Dphuong)'!$A$4:$F$75"}</definedName>
    <definedName name="____h1" localSheetId="19" hidden="1">{"'TDTGT (theo Dphuong)'!$A$4:$F$75"}</definedName>
    <definedName name="____h1" localSheetId="20" hidden="1">{"'TDTGT (theo Dphuong)'!$A$4:$F$75"}</definedName>
    <definedName name="____h1" localSheetId="21" hidden="1">{"'TDTGT (theo Dphuong)'!$A$4:$F$75"}</definedName>
    <definedName name="____h1" localSheetId="64" hidden="1">{"'TDTGT (theo Dphuong)'!$A$4:$F$75"}</definedName>
    <definedName name="____h1" localSheetId="65" hidden="1">{"'TDTGT (theo Dphuong)'!$A$4:$F$75"}</definedName>
    <definedName name="____h1" hidden="1">{"'TDTGT (theo Dphuong)'!$A$4:$F$75"}</definedName>
    <definedName name="____h2" localSheetId="1" hidden="1">{"'TDTGT (theo Dphuong)'!$A$4:$F$75"}</definedName>
    <definedName name="____h2" localSheetId="15" hidden="1">{"'TDTGT (theo Dphuong)'!$A$4:$F$75"}</definedName>
    <definedName name="____h2" localSheetId="19" hidden="1">{"'TDTGT (theo Dphuong)'!$A$4:$F$75"}</definedName>
    <definedName name="____h2" localSheetId="20" hidden="1">{"'TDTGT (theo Dphuong)'!$A$4:$F$75"}</definedName>
    <definedName name="____h2" localSheetId="21" hidden="1">{"'TDTGT (theo Dphuong)'!$A$4:$F$75"}</definedName>
    <definedName name="____h2" localSheetId="65" hidden="1">{"'TDTGT (theo Dphuong)'!$A$4:$F$75"}</definedName>
    <definedName name="____h2" hidden="1">{"'TDTGT (theo Dphuong)'!$A$4:$F$75"}</definedName>
    <definedName name="___B5" localSheetId="1" hidden="1">{#N/A,#N/A,FALSE,"Chung"}</definedName>
    <definedName name="___B5" localSheetId="15" hidden="1">{#N/A,#N/A,FALSE,"Chung"}</definedName>
    <definedName name="___B5" localSheetId="19" hidden="1">{#N/A,#N/A,FALSE,"Chung"}</definedName>
    <definedName name="___B5" localSheetId="20" hidden="1">{#N/A,#N/A,FALSE,"Chung"}</definedName>
    <definedName name="___B5" localSheetId="21" hidden="1">{#N/A,#N/A,FALSE,"Chung"}</definedName>
    <definedName name="___B5" localSheetId="65" hidden="1">{#N/A,#N/A,FALSE,"Chung"}</definedName>
    <definedName name="___B5" hidden="1">{#N/A,#N/A,FALSE,"Chung"}</definedName>
    <definedName name="___h1" localSheetId="1" hidden="1">{"'TDTGT (theo Dphuong)'!$A$4:$F$75"}</definedName>
    <definedName name="___h1" localSheetId="15" hidden="1">{"'TDTGT (theo Dphuong)'!$A$4:$F$75"}</definedName>
    <definedName name="___h1" localSheetId="19" hidden="1">{"'TDTGT (theo Dphuong)'!$A$4:$F$75"}</definedName>
    <definedName name="___h1" localSheetId="20" hidden="1">{"'TDTGT (theo Dphuong)'!$A$4:$F$75"}</definedName>
    <definedName name="___h1" localSheetId="21" hidden="1">{"'TDTGT (theo Dphuong)'!$A$4:$F$75"}</definedName>
    <definedName name="___h1" localSheetId="29" hidden="1">{"'TDTGT (theo Dphuong)'!$A$4:$F$75"}</definedName>
    <definedName name="___h1" localSheetId="64" hidden="1">{"'TDTGT (theo Dphuong)'!$A$4:$F$75"}</definedName>
    <definedName name="___h1" localSheetId="65" hidden="1">{"'TDTGT (theo Dphuong)'!$A$4:$F$75"}</definedName>
    <definedName name="___h1" hidden="1">{"'TDTGT (theo Dphuong)'!$A$4:$F$75"}</definedName>
    <definedName name="___h2" localSheetId="1" hidden="1">{"'TDTGT (theo Dphuong)'!$A$4:$F$75"}</definedName>
    <definedName name="___h2" localSheetId="15" hidden="1">{"'TDTGT (theo Dphuong)'!$A$4:$F$75"}</definedName>
    <definedName name="___h2" localSheetId="19" hidden="1">{"'TDTGT (theo Dphuong)'!$A$4:$F$75"}</definedName>
    <definedName name="___h2" localSheetId="20" hidden="1">{"'TDTGT (theo Dphuong)'!$A$4:$F$75"}</definedName>
    <definedName name="___h2" localSheetId="21" hidden="1">{"'TDTGT (theo Dphuong)'!$A$4:$F$75"}</definedName>
    <definedName name="___h2" localSheetId="65" hidden="1">{"'TDTGT (theo Dphuong)'!$A$4:$F$75"}</definedName>
    <definedName name="___h2" hidden="1">{"'TDTGT (theo Dphuong)'!$A$4:$F$75"}</definedName>
    <definedName name="__B5" localSheetId="1" hidden="1">{#N/A,#N/A,FALSE,"Chung"}</definedName>
    <definedName name="__B5" localSheetId="15" hidden="1">{#N/A,#N/A,FALSE,"Chung"}</definedName>
    <definedName name="__B5" localSheetId="19" hidden="1">{#N/A,#N/A,FALSE,"Chung"}</definedName>
    <definedName name="__B5" localSheetId="20" hidden="1">{#N/A,#N/A,FALSE,"Chung"}</definedName>
    <definedName name="__B5" localSheetId="21" hidden="1">{#N/A,#N/A,FALSE,"Chung"}</definedName>
    <definedName name="__B5" localSheetId="65" hidden="1">{#N/A,#N/A,FALSE,"Chung"}</definedName>
    <definedName name="__B5" hidden="1">{#N/A,#N/A,FALSE,"Chung"}</definedName>
    <definedName name="__h1" localSheetId="1" hidden="1">{"'TDTGT (theo Dphuong)'!$A$4:$F$75"}</definedName>
    <definedName name="__h1" localSheetId="15" hidden="1">{"'TDTGT (theo Dphuong)'!$A$4:$F$75"}</definedName>
    <definedName name="__h1" localSheetId="19" hidden="1">{"'TDTGT (theo Dphuong)'!$A$4:$F$75"}</definedName>
    <definedName name="__h1" localSheetId="20" hidden="1">{"'TDTGT (theo Dphuong)'!$A$4:$F$75"}</definedName>
    <definedName name="__h1" localSheetId="21" hidden="1">{"'TDTGT (theo Dphuong)'!$A$4:$F$75"}</definedName>
    <definedName name="__h1" localSheetId="29" hidden="1">{"'TDTGT (theo Dphuong)'!$A$4:$F$75"}</definedName>
    <definedName name="__h1" localSheetId="64" hidden="1">{"'TDTGT (theo Dphuong)'!$A$4:$F$75"}</definedName>
    <definedName name="__h1" localSheetId="65" hidden="1">{"'TDTGT (theo Dphuong)'!$A$4:$F$75"}</definedName>
    <definedName name="__h1" hidden="1">{"'TDTGT (theo Dphuong)'!$A$4:$F$75"}</definedName>
    <definedName name="__h2" localSheetId="1" hidden="1">{"'TDTGT (theo Dphuong)'!$A$4:$F$75"}</definedName>
    <definedName name="__h2" localSheetId="15" hidden="1">{"'TDTGT (theo Dphuong)'!$A$4:$F$75"}</definedName>
    <definedName name="__h2" localSheetId="19" hidden="1">{"'TDTGT (theo Dphuong)'!$A$4:$F$75"}</definedName>
    <definedName name="__h2" localSheetId="20" hidden="1">{"'TDTGT (theo Dphuong)'!$A$4:$F$75"}</definedName>
    <definedName name="__h2" localSheetId="21" hidden="1">{"'TDTGT (theo Dphuong)'!$A$4:$F$75"}</definedName>
    <definedName name="__h2" localSheetId="65" hidden="1">{"'TDTGT (theo Dphuong)'!$A$4:$F$75"}</definedName>
    <definedName name="__h2" hidden="1">{"'TDTGT (theo Dphuong)'!$A$4:$F$75"}</definedName>
    <definedName name="_B5" localSheetId="1" hidden="1">{#N/A,#N/A,FALSE,"Chung"}</definedName>
    <definedName name="_B5" localSheetId="15" hidden="1">{#N/A,#N/A,FALSE,"Chung"}</definedName>
    <definedName name="_B5" localSheetId="19" hidden="1">{#N/A,#N/A,FALSE,"Chung"}</definedName>
    <definedName name="_B5" localSheetId="20" hidden="1">{#N/A,#N/A,FALSE,"Chung"}</definedName>
    <definedName name="_B5" localSheetId="21" hidden="1">{#N/A,#N/A,FALSE,"Chung"}</definedName>
    <definedName name="_B5" localSheetId="65" hidden="1">{#N/A,#N/A,FALSE,"Chung"}</definedName>
    <definedName name="_B5" hidden="1">{#N/A,#N/A,FALSE,"Chung"}</definedName>
    <definedName name="_Fill" localSheetId="1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9" hidden="1">#REF!</definedName>
    <definedName name="_Fill" localSheetId="28" hidden="1">#REF!</definedName>
    <definedName name="_Fill" localSheetId="29" hidden="1">#REF!</definedName>
    <definedName name="_Fill" localSheetId="42" hidden="1">#REF!</definedName>
    <definedName name="_Fill" localSheetId="43" hidden="1">#REF!</definedName>
    <definedName name="_Fill" localSheetId="64" hidden="1">#REF!</definedName>
    <definedName name="_Fill" localSheetId="65" hidden="1">#REF!</definedName>
    <definedName name="_Fill" localSheetId="0" hidden="1">#REF!</definedName>
    <definedName name="_Fill" hidden="1">#REF!</definedName>
    <definedName name="_xlnm._FilterDatabase" localSheetId="23" hidden="1">'26'!#REF!</definedName>
    <definedName name="_xlnm._FilterDatabase" localSheetId="25" hidden="1">'27'!$A$7:$D$18</definedName>
    <definedName name="_xlnm._FilterDatabase" localSheetId="26" hidden="1">'28'!#REF!</definedName>
    <definedName name="_xlnm._FilterDatabase" localSheetId="27" hidden="1">'29'!$A$7:$I$20</definedName>
    <definedName name="_xlnm._FilterDatabase" localSheetId="28" hidden="1">'30'!#REF!</definedName>
    <definedName name="_h1" localSheetId="1" hidden="1">{"'TDTGT (theo Dphuong)'!$A$4:$F$75"}</definedName>
    <definedName name="_h1" localSheetId="15" hidden="1">{"'TDTGT (theo Dphuong)'!$A$4:$F$75"}</definedName>
    <definedName name="_h1" localSheetId="17" hidden="1">{"'TDTGT (theo Dphuong)'!$A$4:$F$75"}</definedName>
    <definedName name="_h1" localSheetId="19" hidden="1">{"'TDTGT (theo Dphuong)'!$A$4:$F$75"}</definedName>
    <definedName name="_h1" localSheetId="20" hidden="1">{"'TDTGT (theo Dphuong)'!$A$4:$F$75"}</definedName>
    <definedName name="_h1" localSheetId="21" hidden="1">{"'TDTGT (theo Dphuong)'!$A$4:$F$75"}</definedName>
    <definedName name="_h1" localSheetId="28" hidden="1">{"'TDTGT (theo Dphuong)'!$A$4:$F$75"}</definedName>
    <definedName name="_h1" localSheetId="29" hidden="1">{"'TDTGT (theo Dphuong)'!$A$4:$F$75"}</definedName>
    <definedName name="_h1" localSheetId="64" hidden="1">{"'TDTGT (theo Dphuong)'!$A$4:$F$75"}</definedName>
    <definedName name="_h1" localSheetId="65" hidden="1">{"'TDTGT (theo Dphuong)'!$A$4:$F$75"}</definedName>
    <definedName name="_h1" hidden="1">{"'TDTGT (theo Dphuong)'!$A$4:$F$75"}</definedName>
    <definedName name="_h2" localSheetId="1" hidden="1">{"'TDTGT (theo Dphuong)'!$A$4:$F$75"}</definedName>
    <definedName name="_h2" localSheetId="15" hidden="1">{"'TDTGT (theo Dphuong)'!$A$4:$F$75"}</definedName>
    <definedName name="_h2" localSheetId="19" hidden="1">{"'TDTGT (theo Dphuong)'!$A$4:$F$75"}</definedName>
    <definedName name="_h2" localSheetId="20" hidden="1">{"'TDTGT (theo Dphuong)'!$A$4:$F$75"}</definedName>
    <definedName name="_h2" localSheetId="21" hidden="1">{"'TDTGT (theo Dphuong)'!$A$4:$F$75"}</definedName>
    <definedName name="_h2" localSheetId="65" hidden="1">{"'TDTGT (theo Dphuong)'!$A$4:$F$75"}</definedName>
    <definedName name="_h2" hidden="1">{"'TDTGT (theo Dphuong)'!$A$4:$F$75"}</definedName>
    <definedName name="abc" localSheetId="1" hidden="1">{"'TDTGT (theo Dphuong)'!$A$4:$F$75"}</definedName>
    <definedName name="abc" localSheetId="15" hidden="1">{"'TDTGT (theo Dphuong)'!$A$4:$F$75"}</definedName>
    <definedName name="abc" localSheetId="19" hidden="1">{"'TDTGT (theo Dphuong)'!$A$4:$F$75"}</definedName>
    <definedName name="abc" localSheetId="20" hidden="1">{"'TDTGT (theo Dphuong)'!$A$4:$F$75"}</definedName>
    <definedName name="abc" localSheetId="21" hidden="1">{"'TDTGT (theo Dphuong)'!$A$4:$F$75"}</definedName>
    <definedName name="abc" localSheetId="64" hidden="1">{"'TDTGT (theo Dphuong)'!$A$4:$F$75"}</definedName>
    <definedName name="abc" localSheetId="65" hidden="1">{"'TDTGT (theo Dphuong)'!$A$4:$F$75"}</definedName>
    <definedName name="abc" hidden="1">{"'TDTGT (theo Dphuong)'!$A$4:$F$75"}</definedName>
    <definedName name="adsf" localSheetId="1">#REF!</definedName>
    <definedName name="adsf" localSheetId="15">#REF!</definedName>
    <definedName name="adsf" localSheetId="19">#REF!</definedName>
    <definedName name="adsf" localSheetId="20">#REF!</definedName>
    <definedName name="adsf" localSheetId="21">#REF!</definedName>
    <definedName name="adsf" localSheetId="65">#REF!</definedName>
    <definedName name="adsf" localSheetId="0">#REF!</definedName>
    <definedName name="adsf">#REF!</definedName>
    <definedName name="anpha" localSheetId="1">#REF!</definedName>
    <definedName name="anpha" localSheetId="15">#REF!</definedName>
    <definedName name="anpha" localSheetId="16">#REF!</definedName>
    <definedName name="anpha" localSheetId="17">#REF!</definedName>
    <definedName name="anpha" localSheetId="19">#REF!</definedName>
    <definedName name="anpha" localSheetId="28">#REF!</definedName>
    <definedName name="anpha" localSheetId="64">#REF!</definedName>
    <definedName name="anpha" localSheetId="65">#REF!</definedName>
    <definedName name="anpha" localSheetId="0">#REF!</definedName>
    <definedName name="anpha">#REF!</definedName>
    <definedName name="b" localSheetId="19">#REF!</definedName>
    <definedName name="b" localSheetId="28">#REF!</definedName>
    <definedName name="B5new" localSheetId="1" hidden="1">{"'TDTGT (theo Dphuong)'!$A$4:$F$75"}</definedName>
    <definedName name="B5new" localSheetId="15" hidden="1">{"'TDTGT (theo Dphuong)'!$A$4:$F$75"}</definedName>
    <definedName name="B5new" localSheetId="19" hidden="1">{"'TDTGT (theo Dphuong)'!$A$4:$F$75"}</definedName>
    <definedName name="B5new" localSheetId="20" hidden="1">{"'TDTGT (theo Dphuong)'!$A$4:$F$75"}</definedName>
    <definedName name="B5new" localSheetId="21" hidden="1">{"'TDTGT (theo Dphuong)'!$A$4:$F$75"}</definedName>
    <definedName name="B5new" localSheetId="64" hidden="1">{"'TDTGT (theo Dphuong)'!$A$4:$F$75"}</definedName>
    <definedName name="B5new" localSheetId="65" hidden="1">{"'TDTGT (theo Dphuong)'!$A$4:$F$75"}</definedName>
    <definedName name="B5new" hidden="1">{"'TDTGT (theo Dphuong)'!$A$4:$F$75"}</definedName>
    <definedName name="beta" localSheetId="1">#REF!</definedName>
    <definedName name="beta" localSheetId="15">#REF!</definedName>
    <definedName name="beta" localSheetId="16">#REF!</definedName>
    <definedName name="beta" localSheetId="17">#REF!</definedName>
    <definedName name="beta" localSheetId="19">#REF!</definedName>
    <definedName name="beta" localSheetId="28">#REF!</definedName>
    <definedName name="beta" localSheetId="64">#REF!</definedName>
    <definedName name="beta" localSheetId="65">#REF!</definedName>
    <definedName name="beta" localSheetId="0">#REF!</definedName>
    <definedName name="beta">#REF!</definedName>
    <definedName name="BT" localSheetId="1">#REF!</definedName>
    <definedName name="BT" localSheetId="15">#REF!</definedName>
    <definedName name="BT" localSheetId="16">#REF!</definedName>
    <definedName name="BT" localSheetId="17">#REF!</definedName>
    <definedName name="BT" localSheetId="19">#REF!</definedName>
    <definedName name="BT" localSheetId="28">#REF!</definedName>
    <definedName name="BT" localSheetId="42">#REF!</definedName>
    <definedName name="BT" localSheetId="43">#REF!</definedName>
    <definedName name="BT" localSheetId="64">#REF!</definedName>
    <definedName name="BT" localSheetId="65">#REF!</definedName>
    <definedName name="BT" localSheetId="0">#REF!</definedName>
    <definedName name="BT">#REF!</definedName>
    <definedName name="CS_10" localSheetId="1">#REF!</definedName>
    <definedName name="CS_10" localSheetId="15">#REF!</definedName>
    <definedName name="CS_10" localSheetId="16">#REF!</definedName>
    <definedName name="CS_10" localSheetId="17">#REF!</definedName>
    <definedName name="CS_10" localSheetId="19">#REF!</definedName>
    <definedName name="CS_10" localSheetId="28">#REF!</definedName>
    <definedName name="CS_10" localSheetId="42">#REF!</definedName>
    <definedName name="CS_10" localSheetId="43">#REF!</definedName>
    <definedName name="CS_10" localSheetId="64">#REF!</definedName>
    <definedName name="CS_10" localSheetId="65">#REF!</definedName>
    <definedName name="CS_10" localSheetId="0">#REF!</definedName>
    <definedName name="CS_10">#REF!</definedName>
    <definedName name="CS_100" localSheetId="1">#REF!</definedName>
    <definedName name="CS_100" localSheetId="15">#REF!</definedName>
    <definedName name="CS_100" localSheetId="16">#REF!</definedName>
    <definedName name="CS_100" localSheetId="17">#REF!</definedName>
    <definedName name="CS_100" localSheetId="19">#REF!</definedName>
    <definedName name="CS_100" localSheetId="28">#REF!</definedName>
    <definedName name="CS_100" localSheetId="42">#REF!</definedName>
    <definedName name="CS_100" localSheetId="43">#REF!</definedName>
    <definedName name="CS_100" localSheetId="64">#REF!</definedName>
    <definedName name="CS_100" localSheetId="65">#REF!</definedName>
    <definedName name="CS_100" localSheetId="0">#REF!</definedName>
    <definedName name="CS_100">#REF!</definedName>
    <definedName name="CS_10S" localSheetId="1">#REF!</definedName>
    <definedName name="CS_10S" localSheetId="15">#REF!</definedName>
    <definedName name="CS_10S" localSheetId="16">#REF!</definedName>
    <definedName name="CS_10S" localSheetId="17">#REF!</definedName>
    <definedName name="CS_10S" localSheetId="19">#REF!</definedName>
    <definedName name="CS_10S" localSheetId="28">#REF!</definedName>
    <definedName name="CS_10S" localSheetId="42">#REF!</definedName>
    <definedName name="CS_10S" localSheetId="43">#REF!</definedName>
    <definedName name="CS_10S" localSheetId="64">#REF!</definedName>
    <definedName name="CS_10S" localSheetId="65">#REF!</definedName>
    <definedName name="CS_10S" localSheetId="0">#REF!</definedName>
    <definedName name="CS_10S">#REF!</definedName>
    <definedName name="CS_120" localSheetId="1">#REF!</definedName>
    <definedName name="CS_120" localSheetId="15">#REF!</definedName>
    <definedName name="CS_120" localSheetId="16">#REF!</definedName>
    <definedName name="CS_120" localSheetId="17">#REF!</definedName>
    <definedName name="CS_120" localSheetId="19">#REF!</definedName>
    <definedName name="CS_120" localSheetId="28">#REF!</definedName>
    <definedName name="CS_120" localSheetId="42">#REF!</definedName>
    <definedName name="CS_120" localSheetId="43">#REF!</definedName>
    <definedName name="CS_120" localSheetId="64">#REF!</definedName>
    <definedName name="CS_120" localSheetId="65">#REF!</definedName>
    <definedName name="CS_120" localSheetId="0">#REF!</definedName>
    <definedName name="CS_120">#REF!</definedName>
    <definedName name="CS_140" localSheetId="1">#REF!</definedName>
    <definedName name="CS_140" localSheetId="15">#REF!</definedName>
    <definedName name="CS_140" localSheetId="16">#REF!</definedName>
    <definedName name="CS_140" localSheetId="17">#REF!</definedName>
    <definedName name="CS_140" localSheetId="19">#REF!</definedName>
    <definedName name="CS_140" localSheetId="28">#REF!</definedName>
    <definedName name="CS_140" localSheetId="42">#REF!</definedName>
    <definedName name="CS_140" localSheetId="43">#REF!</definedName>
    <definedName name="CS_140" localSheetId="64">#REF!</definedName>
    <definedName name="CS_140" localSheetId="65">#REF!</definedName>
    <definedName name="CS_140" localSheetId="0">#REF!</definedName>
    <definedName name="CS_140">#REF!</definedName>
    <definedName name="CS_160" localSheetId="1">#REF!</definedName>
    <definedName name="CS_160" localSheetId="15">#REF!</definedName>
    <definedName name="CS_160" localSheetId="16">#REF!</definedName>
    <definedName name="CS_160" localSheetId="17">#REF!</definedName>
    <definedName name="CS_160" localSheetId="19">#REF!</definedName>
    <definedName name="CS_160" localSheetId="28">#REF!</definedName>
    <definedName name="CS_160" localSheetId="42">#REF!</definedName>
    <definedName name="CS_160" localSheetId="43">#REF!</definedName>
    <definedName name="CS_160" localSheetId="64">#REF!</definedName>
    <definedName name="CS_160" localSheetId="65">#REF!</definedName>
    <definedName name="CS_160" localSheetId="0">#REF!</definedName>
    <definedName name="CS_160">#REF!</definedName>
    <definedName name="CS_20" localSheetId="1">#REF!</definedName>
    <definedName name="CS_20" localSheetId="15">#REF!</definedName>
    <definedName name="CS_20" localSheetId="16">#REF!</definedName>
    <definedName name="CS_20" localSheetId="17">#REF!</definedName>
    <definedName name="CS_20" localSheetId="19">#REF!</definedName>
    <definedName name="CS_20" localSheetId="28">#REF!</definedName>
    <definedName name="CS_20" localSheetId="42">#REF!</definedName>
    <definedName name="CS_20" localSheetId="43">#REF!</definedName>
    <definedName name="CS_20" localSheetId="64">#REF!</definedName>
    <definedName name="CS_20" localSheetId="65">#REF!</definedName>
    <definedName name="CS_20" localSheetId="0">#REF!</definedName>
    <definedName name="CS_20">#REF!</definedName>
    <definedName name="CS_30" localSheetId="1">#REF!</definedName>
    <definedName name="CS_30" localSheetId="15">#REF!</definedName>
    <definedName name="CS_30" localSheetId="16">#REF!</definedName>
    <definedName name="CS_30" localSheetId="17">#REF!</definedName>
    <definedName name="CS_30" localSheetId="19">#REF!</definedName>
    <definedName name="CS_30" localSheetId="28">#REF!</definedName>
    <definedName name="CS_30" localSheetId="42">#REF!</definedName>
    <definedName name="CS_30" localSheetId="43">#REF!</definedName>
    <definedName name="CS_30" localSheetId="64">#REF!</definedName>
    <definedName name="CS_30" localSheetId="65">#REF!</definedName>
    <definedName name="CS_30" localSheetId="0">#REF!</definedName>
    <definedName name="CS_30">#REF!</definedName>
    <definedName name="CS_40" localSheetId="1">#REF!</definedName>
    <definedName name="CS_40" localSheetId="15">#REF!</definedName>
    <definedName name="CS_40" localSheetId="16">#REF!</definedName>
    <definedName name="CS_40" localSheetId="17">#REF!</definedName>
    <definedName name="CS_40" localSheetId="19">#REF!</definedName>
    <definedName name="CS_40" localSheetId="28">#REF!</definedName>
    <definedName name="CS_40" localSheetId="42">#REF!</definedName>
    <definedName name="CS_40" localSheetId="43">#REF!</definedName>
    <definedName name="CS_40" localSheetId="64">#REF!</definedName>
    <definedName name="CS_40" localSheetId="65">#REF!</definedName>
    <definedName name="CS_40" localSheetId="0">#REF!</definedName>
    <definedName name="CS_40">#REF!</definedName>
    <definedName name="CS_40S" localSheetId="1">#REF!</definedName>
    <definedName name="CS_40S" localSheetId="15">#REF!</definedName>
    <definedName name="CS_40S" localSheetId="16">#REF!</definedName>
    <definedName name="CS_40S" localSheetId="17">#REF!</definedName>
    <definedName name="CS_40S" localSheetId="19">#REF!</definedName>
    <definedName name="CS_40S" localSheetId="28">#REF!</definedName>
    <definedName name="CS_40S" localSheetId="42">#REF!</definedName>
    <definedName name="CS_40S" localSheetId="43">#REF!</definedName>
    <definedName name="CS_40S" localSheetId="64">#REF!</definedName>
    <definedName name="CS_40S" localSheetId="65">#REF!</definedName>
    <definedName name="CS_40S" localSheetId="0">#REF!</definedName>
    <definedName name="CS_40S">#REF!</definedName>
    <definedName name="CS_5S" localSheetId="1">#REF!</definedName>
    <definedName name="CS_5S" localSheetId="15">#REF!</definedName>
    <definedName name="CS_5S" localSheetId="16">#REF!</definedName>
    <definedName name="CS_5S" localSheetId="17">#REF!</definedName>
    <definedName name="CS_5S" localSheetId="19">#REF!</definedName>
    <definedName name="CS_5S" localSheetId="28">#REF!</definedName>
    <definedName name="CS_5S" localSheetId="42">#REF!</definedName>
    <definedName name="CS_5S" localSheetId="43">#REF!</definedName>
    <definedName name="CS_5S" localSheetId="64">#REF!</definedName>
    <definedName name="CS_5S" localSheetId="65">#REF!</definedName>
    <definedName name="CS_5S" localSheetId="0">#REF!</definedName>
    <definedName name="CS_5S">#REF!</definedName>
    <definedName name="CS_60" localSheetId="1">#REF!</definedName>
    <definedName name="CS_60" localSheetId="15">#REF!</definedName>
    <definedName name="CS_60" localSheetId="16">#REF!</definedName>
    <definedName name="CS_60" localSheetId="17">#REF!</definedName>
    <definedName name="CS_60" localSheetId="19">#REF!</definedName>
    <definedName name="CS_60" localSheetId="28">#REF!</definedName>
    <definedName name="CS_60" localSheetId="42">#REF!</definedName>
    <definedName name="CS_60" localSheetId="43">#REF!</definedName>
    <definedName name="CS_60" localSheetId="64">#REF!</definedName>
    <definedName name="CS_60" localSheetId="65">#REF!</definedName>
    <definedName name="CS_60" localSheetId="0">#REF!</definedName>
    <definedName name="CS_60">#REF!</definedName>
    <definedName name="CS_80" localSheetId="1">#REF!</definedName>
    <definedName name="CS_80" localSheetId="15">#REF!</definedName>
    <definedName name="CS_80" localSheetId="16">#REF!</definedName>
    <definedName name="CS_80" localSheetId="17">#REF!</definedName>
    <definedName name="CS_80" localSheetId="19">#REF!</definedName>
    <definedName name="CS_80" localSheetId="28">#REF!</definedName>
    <definedName name="CS_80" localSheetId="42">#REF!</definedName>
    <definedName name="CS_80" localSheetId="43">#REF!</definedName>
    <definedName name="CS_80" localSheetId="64">#REF!</definedName>
    <definedName name="CS_80" localSheetId="65">#REF!</definedName>
    <definedName name="CS_80" localSheetId="0">#REF!</definedName>
    <definedName name="CS_80">#REF!</definedName>
    <definedName name="CS_80S" localSheetId="1">#REF!</definedName>
    <definedName name="CS_80S" localSheetId="15">#REF!</definedName>
    <definedName name="CS_80S" localSheetId="16">#REF!</definedName>
    <definedName name="CS_80S" localSheetId="17">#REF!</definedName>
    <definedName name="CS_80S" localSheetId="19">#REF!</definedName>
    <definedName name="CS_80S" localSheetId="28">#REF!</definedName>
    <definedName name="CS_80S" localSheetId="42">#REF!</definedName>
    <definedName name="CS_80S" localSheetId="43">#REF!</definedName>
    <definedName name="CS_80S" localSheetId="64">#REF!</definedName>
    <definedName name="CS_80S" localSheetId="65">#REF!</definedName>
    <definedName name="CS_80S" localSheetId="0">#REF!</definedName>
    <definedName name="CS_80S">#REF!</definedName>
    <definedName name="CS_STD" localSheetId="1">#REF!</definedName>
    <definedName name="CS_STD" localSheetId="15">#REF!</definedName>
    <definedName name="CS_STD" localSheetId="16">#REF!</definedName>
    <definedName name="CS_STD" localSheetId="17">#REF!</definedName>
    <definedName name="CS_STD" localSheetId="19">#REF!</definedName>
    <definedName name="CS_STD" localSheetId="28">#REF!</definedName>
    <definedName name="CS_STD" localSheetId="42">#REF!</definedName>
    <definedName name="CS_STD" localSheetId="43">#REF!</definedName>
    <definedName name="CS_STD" localSheetId="64">#REF!</definedName>
    <definedName name="CS_STD" localSheetId="65">#REF!</definedName>
    <definedName name="CS_STD" localSheetId="0">#REF!</definedName>
    <definedName name="CS_STD">#REF!</definedName>
    <definedName name="CS_XS" localSheetId="1">#REF!</definedName>
    <definedName name="CS_XS" localSheetId="15">#REF!</definedName>
    <definedName name="CS_XS" localSheetId="16">#REF!</definedName>
    <definedName name="CS_XS" localSheetId="17">#REF!</definedName>
    <definedName name="CS_XS" localSheetId="19">#REF!</definedName>
    <definedName name="CS_XS" localSheetId="28">#REF!</definedName>
    <definedName name="CS_XS" localSheetId="42">#REF!</definedName>
    <definedName name="CS_XS" localSheetId="43">#REF!</definedName>
    <definedName name="CS_XS" localSheetId="64">#REF!</definedName>
    <definedName name="CS_XS" localSheetId="65">#REF!</definedName>
    <definedName name="CS_XS" localSheetId="0">#REF!</definedName>
    <definedName name="CS_XS">#REF!</definedName>
    <definedName name="CS_XXS" localSheetId="1">#REF!</definedName>
    <definedName name="CS_XXS" localSheetId="15">#REF!</definedName>
    <definedName name="CS_XXS" localSheetId="16">#REF!</definedName>
    <definedName name="CS_XXS" localSheetId="17">#REF!</definedName>
    <definedName name="CS_XXS" localSheetId="19">#REF!</definedName>
    <definedName name="CS_XXS" localSheetId="28">#REF!</definedName>
    <definedName name="CS_XXS" localSheetId="42">#REF!</definedName>
    <definedName name="CS_XXS" localSheetId="43">#REF!</definedName>
    <definedName name="CS_XXS" localSheetId="64">#REF!</definedName>
    <definedName name="CS_XXS" localSheetId="65">#REF!</definedName>
    <definedName name="CS_XXS" localSheetId="0">#REF!</definedName>
    <definedName name="CS_XXS">#REF!</definedName>
    <definedName name="cv" localSheetId="1" hidden="1">{"'TDTGT (theo Dphuong)'!$A$4:$F$75"}</definedName>
    <definedName name="cv" localSheetId="15" hidden="1">{"'TDTGT (theo Dphuong)'!$A$4:$F$75"}</definedName>
    <definedName name="cv" localSheetId="19" hidden="1">{"'TDTGT (theo Dphuong)'!$A$4:$F$75"}</definedName>
    <definedName name="cv" localSheetId="20" hidden="1">{"'TDTGT (theo Dphuong)'!$A$4:$F$75"}</definedName>
    <definedName name="cv" localSheetId="21" hidden="1">{"'TDTGT (theo Dphuong)'!$A$4:$F$75"}</definedName>
    <definedName name="cv" localSheetId="28" hidden="1">{"'TDTGT (theo Dphuong)'!$A$4:$F$75"}</definedName>
    <definedName name="cv" localSheetId="29" hidden="1">{"'TDTGT (theo Dphuong)'!$A$4:$F$75"}</definedName>
    <definedName name="cv" localSheetId="64" hidden="1">{"'TDTGT (theo Dphuong)'!$A$4:$F$75"}</definedName>
    <definedName name="cv" localSheetId="65" hidden="1">{"'TDTGT (theo Dphuong)'!$A$4:$F$75"}</definedName>
    <definedName name="cv" hidden="1">{"'TDTGT (theo Dphuong)'!$A$4:$F$75"}</definedName>
    <definedName name="cx" localSheetId="1">#REF!</definedName>
    <definedName name="cx" localSheetId="15">#REF!</definedName>
    <definedName name="cx" localSheetId="16">#REF!</definedName>
    <definedName name="cx" localSheetId="17">#REF!</definedName>
    <definedName name="cx" localSheetId="19">#REF!</definedName>
    <definedName name="cx" localSheetId="28">#REF!</definedName>
    <definedName name="cx" localSheetId="42">#REF!</definedName>
    <definedName name="cx" localSheetId="43">#REF!</definedName>
    <definedName name="cx" localSheetId="64">#REF!</definedName>
    <definedName name="cx" localSheetId="65">#REF!</definedName>
    <definedName name="cx" localSheetId="0">#REF!</definedName>
    <definedName name="cx">#REF!</definedName>
    <definedName name="dd" localSheetId="1">#REF!</definedName>
    <definedName name="dd" localSheetId="15">#REF!</definedName>
    <definedName name="dd" localSheetId="16">#REF!</definedName>
    <definedName name="dd" localSheetId="17">#REF!</definedName>
    <definedName name="dd" localSheetId="19">#REF!</definedName>
    <definedName name="dd" localSheetId="28">#REF!</definedName>
    <definedName name="dd" localSheetId="64">#REF!</definedName>
    <definedName name="dd" localSheetId="65">#REF!</definedName>
    <definedName name="dd" localSheetId="0">#REF!</definedName>
    <definedName name="dd">#REF!</definedName>
    <definedName name="dddggg" localSheetId="1">#REF!</definedName>
    <definedName name="dddggg" localSheetId="15">#REF!</definedName>
    <definedName name="dddggg" localSheetId="19">#REF!</definedName>
    <definedName name="dddggg" localSheetId="65">#REF!</definedName>
    <definedName name="dddggg" localSheetId="0">#REF!</definedName>
    <definedName name="dddggg">#REF!</definedName>
    <definedName name="dg" localSheetId="1">#REF!</definedName>
    <definedName name="dg" localSheetId="15">#REF!</definedName>
    <definedName name="dg" localSheetId="16">#REF!</definedName>
    <definedName name="dg" localSheetId="17">#REF!</definedName>
    <definedName name="dg" localSheetId="19">#REF!</definedName>
    <definedName name="dg" localSheetId="28">#REF!</definedName>
    <definedName name="dg" localSheetId="64">#REF!</definedName>
    <definedName name="dg" localSheetId="65">#REF!</definedName>
    <definedName name="dg" localSheetId="0">#REF!</definedName>
    <definedName name="dg">#REF!</definedName>
    <definedName name="dien" localSheetId="1">#REF!</definedName>
    <definedName name="dien" localSheetId="15">#REF!</definedName>
    <definedName name="dien" localSheetId="16">#REF!</definedName>
    <definedName name="dien" localSheetId="17">#REF!</definedName>
    <definedName name="dien" localSheetId="19">#REF!</definedName>
    <definedName name="dien" localSheetId="28">#REF!</definedName>
    <definedName name="dien" localSheetId="64">#REF!</definedName>
    <definedName name="dien" localSheetId="65">#REF!</definedName>
    <definedName name="dien" localSheetId="0">#REF!</definedName>
    <definedName name="dien">#REF!</definedName>
    <definedName name="dn" localSheetId="1" hidden="1">{"'TDTGT (theo Dphuong)'!$A$4:$F$75"}</definedName>
    <definedName name="dn" localSheetId="15" hidden="1">{"'TDTGT (theo Dphuong)'!$A$4:$F$75"}</definedName>
    <definedName name="dn" localSheetId="19" hidden="1">{"'TDTGT (theo Dphuong)'!$A$4:$F$75"}</definedName>
    <definedName name="dn" localSheetId="20" hidden="1">{"'TDTGT (theo Dphuong)'!$A$4:$F$75"}</definedName>
    <definedName name="dn" localSheetId="21" hidden="1">{"'TDTGT (theo Dphuong)'!$A$4:$F$75"}</definedName>
    <definedName name="dn" localSheetId="65" hidden="1">{"'TDTGT (theo Dphuong)'!$A$4:$F$75"}</definedName>
    <definedName name="dn" hidden="1">{"'TDTGT (theo Dphuong)'!$A$4:$F$75"}</definedName>
    <definedName name="f" localSheetId="1" hidden="1">{"'TDTGT (theo Dphuong)'!$A$4:$F$75"}</definedName>
    <definedName name="f" localSheetId="15" hidden="1">{"'TDTGT (theo Dphuong)'!$A$4:$F$75"}</definedName>
    <definedName name="f" localSheetId="19" hidden="1">{"'TDTGT (theo Dphuong)'!$A$4:$F$75"}</definedName>
    <definedName name="f" localSheetId="20" hidden="1">{"'TDTGT (theo Dphuong)'!$A$4:$F$75"}</definedName>
    <definedName name="f" localSheetId="21" hidden="1">{"'TDTGT (theo Dphuong)'!$A$4:$F$75"}</definedName>
    <definedName name="f" localSheetId="65" hidden="1">{"'TDTGT (theo Dphuong)'!$A$4:$F$75"}</definedName>
    <definedName name="f" hidden="1">{"'TDTGT (theo Dphuong)'!$A$4:$F$75"}</definedName>
    <definedName name="FDFDSFDSFDF" localSheetId="1">#REF!</definedName>
    <definedName name="FDFDSFDSFDF" localSheetId="15">#REF!</definedName>
    <definedName name="FDFDSFDSFDF" localSheetId="19">#REF!</definedName>
    <definedName name="FDFDSFDSFDF" localSheetId="65">#REF!</definedName>
    <definedName name="FDFDSFDSFDF" localSheetId="0">#REF!</definedName>
    <definedName name="FDFDSFDSFDF">#REF!</definedName>
    <definedName name="ffddg" localSheetId="1">#REF!</definedName>
    <definedName name="ffddg" localSheetId="15">#REF!</definedName>
    <definedName name="ffddg" localSheetId="16">#REF!</definedName>
    <definedName name="ffddg" localSheetId="17">#REF!</definedName>
    <definedName name="ffddg" localSheetId="19">#REF!</definedName>
    <definedName name="ffddg" localSheetId="64">#REF!</definedName>
    <definedName name="ffddg" localSheetId="65">#REF!</definedName>
    <definedName name="ffddg" localSheetId="0">#REF!</definedName>
    <definedName name="ffddg">#REF!</definedName>
    <definedName name="gd" localSheetId="1" hidden="1">{"'TDTGT (theo Dphuong)'!$A$4:$F$75"}</definedName>
    <definedName name="gd" localSheetId="15" hidden="1">{"'TDTGT (theo Dphuong)'!$A$4:$F$75"}</definedName>
    <definedName name="gd" localSheetId="19" hidden="1">{"'TDTGT (theo Dphuong)'!$A$4:$F$75"}</definedName>
    <definedName name="gd" localSheetId="20" hidden="1">{"'TDTGT (theo Dphuong)'!$A$4:$F$75"}</definedName>
    <definedName name="gd" localSheetId="21" hidden="1">{"'TDTGT (theo Dphuong)'!$A$4:$F$75"}</definedName>
    <definedName name="gd" localSheetId="65" hidden="1">{"'TDTGT (theo Dphuong)'!$A$4:$F$75"}</definedName>
    <definedName name="gd" hidden="1">{"'TDTGT (theo Dphuong)'!$A$4:$F$75"}</definedName>
    <definedName name="ggg" localSheetId="1">#REF!</definedName>
    <definedName name="ggg" localSheetId="15">#REF!</definedName>
    <definedName name="ggg" localSheetId="19">#REF!</definedName>
    <definedName name="ggg" localSheetId="20">#REF!</definedName>
    <definedName name="ggg" localSheetId="21">#REF!</definedName>
    <definedName name="ggg" localSheetId="65">#REF!</definedName>
    <definedName name="ggg" localSheetId="0">#REF!</definedName>
    <definedName name="ggg">#REF!</definedName>
    <definedName name="h" localSheetId="1" hidden="1">{"'TDTGT (theo Dphuong)'!$A$4:$F$75"}</definedName>
    <definedName name="h" localSheetId="15" hidden="1">{"'TDTGT (theo Dphuong)'!$A$4:$F$75"}</definedName>
    <definedName name="h" localSheetId="17" hidden="1">{"'TDTGT (theo Dphuong)'!$A$4:$F$75"}</definedName>
    <definedName name="h" localSheetId="19" hidden="1">{"'TDTGT (theo Dphuong)'!$A$4:$F$75"}</definedName>
    <definedName name="h" localSheetId="20" hidden="1">{"'TDTGT (theo Dphuong)'!$A$4:$F$75"}</definedName>
    <definedName name="h" localSheetId="21" hidden="1">{"'TDTGT (theo Dphuong)'!$A$4:$F$75"}</definedName>
    <definedName name="h" localSheetId="28" hidden="1">{"'TDTGT (theo Dphuong)'!$A$4:$F$75"}</definedName>
    <definedName name="h" localSheetId="29" hidden="1">{"'TDTGT (theo Dphuong)'!$A$4:$F$75"}</definedName>
    <definedName name="h" localSheetId="42" hidden="1">{"'TDTGT (theo Dphuong)'!$A$4:$F$75"}</definedName>
    <definedName name="h" localSheetId="43" hidden="1">{"'TDTGT (theo Dphuong)'!$A$4:$F$75"}</definedName>
    <definedName name="h" localSheetId="64" hidden="1">{"'TDTGT (theo Dphuong)'!$A$4:$F$75"}</definedName>
    <definedName name="h" localSheetId="65" hidden="1">{"'TDTGT (theo Dphuong)'!$A$4:$F$75"}</definedName>
    <definedName name="h" hidden="1">{"'TDTGT (theo Dphuong)'!$A$4:$F$75"}</definedName>
    <definedName name="hab" localSheetId="1">#REF!</definedName>
    <definedName name="hab" localSheetId="15">#REF!</definedName>
    <definedName name="hab" localSheetId="16">#REF!</definedName>
    <definedName name="hab" localSheetId="17">#REF!</definedName>
    <definedName name="hab" localSheetId="19">#REF!</definedName>
    <definedName name="hab" localSheetId="28">#REF!</definedName>
    <definedName name="hab" localSheetId="42">#REF!</definedName>
    <definedName name="hab" localSheetId="43">#REF!</definedName>
    <definedName name="hab" localSheetId="64">#REF!</definedName>
    <definedName name="hab" localSheetId="65">#REF!</definedName>
    <definedName name="hab" localSheetId="0">#REF!</definedName>
    <definedName name="hab">#REF!</definedName>
    <definedName name="habac" localSheetId="1">#REF!</definedName>
    <definedName name="habac" localSheetId="15">#REF!</definedName>
    <definedName name="habac" localSheetId="16">#REF!</definedName>
    <definedName name="habac" localSheetId="17">#REF!</definedName>
    <definedName name="habac" localSheetId="19">#REF!</definedName>
    <definedName name="habac" localSheetId="28">#REF!</definedName>
    <definedName name="habac" localSheetId="42">#REF!</definedName>
    <definedName name="habac" localSheetId="43">#REF!</definedName>
    <definedName name="habac" localSheetId="64">#REF!</definedName>
    <definedName name="habac" localSheetId="65">#REF!</definedName>
    <definedName name="habac" localSheetId="0">#REF!</definedName>
    <definedName name="habac">#REF!</definedName>
    <definedName name="HTML_CodePage" hidden="1">1252</definedName>
    <definedName name="HTML_Control" localSheetId="1" hidden="1">{"'TDTGT (theo Dphuong)'!$A$4:$F$75"}</definedName>
    <definedName name="HTML_Control" localSheetId="15" hidden="1">{"'TDTGT (theo Dphuong)'!$A$4:$F$75"}</definedName>
    <definedName name="HTML_Control" localSheetId="17" hidden="1">{"'TDTGT (theo Dphuong)'!$A$4:$F$75"}</definedName>
    <definedName name="HTML_Control" localSheetId="19" hidden="1">{"'TDTGT (theo Dphuong)'!$A$4:$F$75"}</definedName>
    <definedName name="HTML_Control" localSheetId="20" hidden="1">{"'TDTGT (theo Dphuong)'!$A$4:$F$75"}</definedName>
    <definedName name="HTML_Control" localSheetId="21" hidden="1">{"'TDTGT (theo Dphuong)'!$A$4:$F$75"}</definedName>
    <definedName name="HTML_Control" localSheetId="28" hidden="1">{"'TDTGT (theo Dphuong)'!$A$4:$F$75"}</definedName>
    <definedName name="HTML_Control" localSheetId="29" hidden="1">{"'TDTGT (theo Dphuong)'!$A$4:$F$75"}</definedName>
    <definedName name="HTML_Control" localSheetId="42" hidden="1">{"'TDTGT (theo Dphuong)'!$A$4:$F$75"}</definedName>
    <definedName name="HTML_Control" localSheetId="43" hidden="1">{"'TDTGT (theo Dphuong)'!$A$4:$F$75"}</definedName>
    <definedName name="HTML_Control" localSheetId="45" hidden="1">{"'TDTGT (theo Dphuong)'!$A$4:$F$75"}</definedName>
    <definedName name="HTML_Control" localSheetId="48" hidden="1">{"'TDTGT (theo Dphuong)'!$A$4:$F$75"}</definedName>
    <definedName name="HTML_Control" localSheetId="50" hidden="1">{"'TDTGT (theo Dphuong)'!$A$4:$F$75"}</definedName>
    <definedName name="HTML_Control" localSheetId="53" hidden="1">{"'TDTGT (theo Dphuong)'!$A$4:$F$75"}</definedName>
    <definedName name="HTML_Control" localSheetId="56" hidden="1">{"'TDTGT (theo Dphuong)'!$A$4:$F$75"}</definedName>
    <definedName name="HTML_Control" localSheetId="64" hidden="1">{"'TDTGT (theo Dphuong)'!$A$4:$F$75"}</definedName>
    <definedName name="HTML_Control" localSheetId="65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1" hidden="1">{#N/A,#N/A,FALSE,"Chung"}</definedName>
    <definedName name="i" localSheetId="15" hidden="1">{#N/A,#N/A,FALSE,"Chung"}</definedName>
    <definedName name="i" localSheetId="19" hidden="1">{#N/A,#N/A,FALSE,"Chung"}</definedName>
    <definedName name="i" localSheetId="20" hidden="1">{#N/A,#N/A,FALSE,"Chung"}</definedName>
    <definedName name="i" localSheetId="21" hidden="1">{#N/A,#N/A,FALSE,"Chung"}</definedName>
    <definedName name="i" localSheetId="28" hidden="1">{#N/A,#N/A,FALSE,"Chung"}</definedName>
    <definedName name="i" localSheetId="29" hidden="1">{#N/A,#N/A,FALSE,"Chung"}</definedName>
    <definedName name="i" localSheetId="64" hidden="1">{#N/A,#N/A,FALSE,"Chung"}</definedName>
    <definedName name="i" localSheetId="65" hidden="1">{#N/A,#N/A,FALSE,"Chung"}</definedName>
    <definedName name="i" hidden="1">{#N/A,#N/A,FALSE,"Chung"}</definedName>
    <definedName name="kjh" localSheetId="1" hidden="1">{#N/A,#N/A,FALSE,"Chung"}</definedName>
    <definedName name="kjh" localSheetId="15" hidden="1">{#N/A,#N/A,FALSE,"Chung"}</definedName>
    <definedName name="kjh" localSheetId="19" hidden="1">{#N/A,#N/A,FALSE,"Chung"}</definedName>
    <definedName name="kjh" localSheetId="20" hidden="1">{#N/A,#N/A,FALSE,"Chung"}</definedName>
    <definedName name="kjh" localSheetId="21" hidden="1">{#N/A,#N/A,FALSE,"Chung"}</definedName>
    <definedName name="kjh" localSheetId="64" hidden="1">{#N/A,#N/A,FALSE,"Chung"}</definedName>
    <definedName name="kjh" localSheetId="65" hidden="1">{#N/A,#N/A,FALSE,"Chung"}</definedName>
    <definedName name="kjh" hidden="1">{#N/A,#N/A,FALSE,"Chung"}</definedName>
    <definedName name="m" localSheetId="1" hidden="1">{"'TDTGT (theo Dphuong)'!$A$4:$F$75"}</definedName>
    <definedName name="m" localSheetId="15" hidden="1">{"'TDTGT (theo Dphuong)'!$A$4:$F$75"}</definedName>
    <definedName name="m" localSheetId="19" hidden="1">{"'TDTGT (theo Dphuong)'!$A$4:$F$75"}</definedName>
    <definedName name="m" localSheetId="20" hidden="1">{"'TDTGT (theo Dphuong)'!$A$4:$F$75"}</definedName>
    <definedName name="m" localSheetId="21" hidden="1">{"'TDTGT (theo Dphuong)'!$A$4:$F$75"}</definedName>
    <definedName name="m" localSheetId="64" hidden="1">{"'TDTGT (theo Dphuong)'!$A$4:$F$75"}</definedName>
    <definedName name="m" localSheetId="65" hidden="1">{"'TDTGT (theo Dphuong)'!$A$4:$F$75"}</definedName>
    <definedName name="m" hidden="1">{"'TDTGT (theo Dphuong)'!$A$4:$F$75"}</definedName>
    <definedName name="mc" localSheetId="1">#REF!</definedName>
    <definedName name="mc" localSheetId="15">#REF!</definedName>
    <definedName name="mc" localSheetId="16">#REF!</definedName>
    <definedName name="mc" localSheetId="17">#REF!</definedName>
    <definedName name="mc" localSheetId="19">#REF!</definedName>
    <definedName name="mc" localSheetId="28">#REF!</definedName>
    <definedName name="mc" localSheetId="42">#REF!</definedName>
    <definedName name="mc" localSheetId="43">#REF!</definedName>
    <definedName name="mc" localSheetId="64">#REF!</definedName>
    <definedName name="mc" localSheetId="65">#REF!</definedName>
    <definedName name="mc" localSheetId="0">#REF!</definedName>
    <definedName name="mc">#REF!</definedName>
    <definedName name="nhan" localSheetId="1">#REF!</definedName>
    <definedName name="nhan" localSheetId="15">#REF!</definedName>
    <definedName name="nhan" localSheetId="16">#REF!</definedName>
    <definedName name="nhan" localSheetId="17">#REF!</definedName>
    <definedName name="nhan" localSheetId="19">#REF!</definedName>
    <definedName name="nhan" localSheetId="28">#REF!</definedName>
    <definedName name="nhan" localSheetId="42">#REF!</definedName>
    <definedName name="nhan" localSheetId="43">#REF!</definedName>
    <definedName name="nhan" localSheetId="64">#REF!</definedName>
    <definedName name="nhan" localSheetId="65">#REF!</definedName>
    <definedName name="nhan" localSheetId="0">#REF!</definedName>
    <definedName name="nhan">#REF!</definedName>
    <definedName name="Nhan_xet_cua_dai">"Picture 1"</definedName>
    <definedName name="ns" localSheetId="1" hidden="1">{"'TDTGT (theo Dphuong)'!$A$4:$F$75"}</definedName>
    <definedName name="ns" localSheetId="15" hidden="1">{"'TDTGT (theo Dphuong)'!$A$4:$F$75"}</definedName>
    <definedName name="ns" localSheetId="19" hidden="1">{"'TDTGT (theo Dphuong)'!$A$4:$F$75"}</definedName>
    <definedName name="ns" localSheetId="65" hidden="1">{"'TDTGT (theo Dphuong)'!$A$4:$F$75"}</definedName>
    <definedName name="ns" hidden="1">{"'TDTGT (theo Dphuong)'!$A$4:$F$75"}</definedName>
    <definedName name="nuoc" localSheetId="1">#REF!</definedName>
    <definedName name="nuoc" localSheetId="15">#REF!</definedName>
    <definedName name="nuoc" localSheetId="16">#REF!</definedName>
    <definedName name="nuoc" localSheetId="17">#REF!</definedName>
    <definedName name="nuoc" localSheetId="19">#REF!</definedName>
    <definedName name="nuoc" localSheetId="28">#REF!</definedName>
    <definedName name="nuoc" localSheetId="64">#REF!</definedName>
    <definedName name="nuoc" localSheetId="65">#REF!</definedName>
    <definedName name="nuoc" localSheetId="0">#REF!</definedName>
    <definedName name="nuoc">#REF!</definedName>
    <definedName name="OLE_LINK1" localSheetId="22">'25'!#REF!</definedName>
    <definedName name="_xlnm.Print_Area" localSheetId="21">'24.'!$A$1:$E$3</definedName>
    <definedName name="_xlnm.Print_Titles" localSheetId="20">'23.'!$4:$4</definedName>
    <definedName name="_xlnm.Print_Titles" localSheetId="21">'24.'!#REF!</definedName>
    <definedName name="_xlnm.Print_Titles" localSheetId="23">'26'!#REF!</definedName>
    <definedName name="_xlnm.Print_Titles" localSheetId="26">'28'!#REF!</definedName>
    <definedName name="_xlnm.Print_Titles" localSheetId="28">'30'!#REF!</definedName>
    <definedName name="pt" localSheetId="1">#REF!</definedName>
    <definedName name="pt" localSheetId="15">#REF!</definedName>
    <definedName name="pt" localSheetId="16">#REF!</definedName>
    <definedName name="pt" localSheetId="17">#REF!</definedName>
    <definedName name="pt" localSheetId="19">#REF!</definedName>
    <definedName name="pt" localSheetId="28">#REF!</definedName>
    <definedName name="pt" localSheetId="64">#REF!</definedName>
    <definedName name="pt" localSheetId="65">#REF!</definedName>
    <definedName name="pt" localSheetId="0">#REF!</definedName>
    <definedName name="pt">#REF!</definedName>
    <definedName name="ptr" localSheetId="1">#REF!</definedName>
    <definedName name="ptr" localSheetId="15">#REF!</definedName>
    <definedName name="ptr" localSheetId="16">#REF!</definedName>
    <definedName name="ptr" localSheetId="17">#REF!</definedName>
    <definedName name="ptr" localSheetId="19">#REF!</definedName>
    <definedName name="ptr" localSheetId="28">#REF!</definedName>
    <definedName name="ptr" localSheetId="64">#REF!</definedName>
    <definedName name="ptr" localSheetId="65">#REF!</definedName>
    <definedName name="ptr" localSheetId="0">#REF!</definedName>
    <definedName name="ptr">#REF!</definedName>
    <definedName name="qưeqwrqw" localSheetId="1" hidden="1">{#N/A,#N/A,FALSE,"Chung"}</definedName>
    <definedName name="qưeqwrqw" localSheetId="15" hidden="1">{#N/A,#N/A,FALSE,"Chung"}</definedName>
    <definedName name="qưeqwrqw" localSheetId="19" hidden="1">{#N/A,#N/A,FALSE,"Chung"}</definedName>
    <definedName name="qưeqwrqw" localSheetId="20" hidden="1">{#N/A,#N/A,FALSE,"Chung"}</definedName>
    <definedName name="qưeqwrqw" localSheetId="21" hidden="1">{#N/A,#N/A,FALSE,"Chung"}</definedName>
    <definedName name="qưeqwrqw" localSheetId="64" hidden="1">{#N/A,#N/A,FALSE,"Chung"}</definedName>
    <definedName name="qưeqwrqw" localSheetId="65" hidden="1">{#N/A,#N/A,FALSE,"Chung"}</definedName>
    <definedName name="qưeqwrqw" hidden="1">{#N/A,#N/A,FALSE,"Chung"}</definedName>
    <definedName name="SORT" localSheetId="1">#REF!</definedName>
    <definedName name="SORT" localSheetId="15">#REF!</definedName>
    <definedName name="SORT" localSheetId="16">#REF!</definedName>
    <definedName name="SORT" localSheetId="17">#REF!</definedName>
    <definedName name="SORT" localSheetId="19">#REF!</definedName>
    <definedName name="SORT" localSheetId="28">#REF!</definedName>
    <definedName name="SORT" localSheetId="42">#REF!</definedName>
    <definedName name="SORT" localSheetId="43">#REF!</definedName>
    <definedName name="SORT" localSheetId="64">#REF!</definedName>
    <definedName name="SORT" localSheetId="65">#REF!</definedName>
    <definedName name="SORT" localSheetId="0">#REF!</definedName>
    <definedName name="SORT">#REF!</definedName>
    <definedName name="TBA" localSheetId="1">#REF!</definedName>
    <definedName name="TBA" localSheetId="15">#REF!</definedName>
    <definedName name="TBA" localSheetId="16">#REF!</definedName>
    <definedName name="TBA" localSheetId="17">#REF!</definedName>
    <definedName name="TBA" localSheetId="19">#REF!</definedName>
    <definedName name="TBA" localSheetId="28">#REF!</definedName>
    <definedName name="TBA" localSheetId="42">#REF!</definedName>
    <definedName name="TBA" localSheetId="43">#REF!</definedName>
    <definedName name="TBA" localSheetId="64">#REF!</definedName>
    <definedName name="TBA" localSheetId="65">#REF!</definedName>
    <definedName name="TBA" localSheetId="0">#REF!</definedName>
    <definedName name="TBA">#REF!</definedName>
    <definedName name="td" localSheetId="1">#REF!</definedName>
    <definedName name="td" localSheetId="15">#REF!</definedName>
    <definedName name="td" localSheetId="16">#REF!</definedName>
    <definedName name="td" localSheetId="17">#REF!</definedName>
    <definedName name="td" localSheetId="19">#REF!</definedName>
    <definedName name="td" localSheetId="28">#REF!</definedName>
    <definedName name="td" localSheetId="64">#REF!</definedName>
    <definedName name="td" localSheetId="65">#REF!</definedName>
    <definedName name="td" localSheetId="0">#REF!</definedName>
    <definedName name="td">#REF!</definedName>
    <definedName name="th_bl" localSheetId="1">#REF!</definedName>
    <definedName name="th_bl" localSheetId="15">#REF!</definedName>
    <definedName name="th_bl" localSheetId="16">#REF!</definedName>
    <definedName name="th_bl" localSheetId="17">#REF!</definedName>
    <definedName name="th_bl" localSheetId="19">#REF!</definedName>
    <definedName name="th_bl" localSheetId="28">#REF!</definedName>
    <definedName name="th_bl" localSheetId="42">#REF!</definedName>
    <definedName name="th_bl" localSheetId="43">#REF!</definedName>
    <definedName name="th_bl" localSheetId="64">#REF!</definedName>
    <definedName name="th_bl" localSheetId="65">#REF!</definedName>
    <definedName name="th_bl" localSheetId="0">#REF!</definedName>
    <definedName name="th_bl">#REF!</definedName>
    <definedName name="thanh" localSheetId="1" hidden="1">{"'TDTGT (theo Dphuong)'!$A$4:$F$75"}</definedName>
    <definedName name="thanh" localSheetId="15" hidden="1">{"'TDTGT (theo Dphuong)'!$A$4:$F$75"}</definedName>
    <definedName name="thanh" localSheetId="19" hidden="1">{"'TDTGT (theo Dphuong)'!$A$4:$F$75"}</definedName>
    <definedName name="thanh" localSheetId="20" hidden="1">{"'TDTGT (theo Dphuong)'!$A$4:$F$75"}</definedName>
    <definedName name="thanh" localSheetId="21" hidden="1">{"'TDTGT (theo Dphuong)'!$A$4:$F$75"}</definedName>
    <definedName name="thanh" localSheetId="64" hidden="1">{"'TDTGT (theo Dphuong)'!$A$4:$F$75"}</definedName>
    <definedName name="thanh" localSheetId="65" hidden="1">{"'TDTGT (theo Dphuong)'!$A$4:$F$75"}</definedName>
    <definedName name="thanh" hidden="1">{"'TDTGT (theo Dphuong)'!$A$4:$F$75"}</definedName>
    <definedName name="Tnghiep" localSheetId="1" hidden="1">{"'TDTGT (theo Dphuong)'!$A$4:$F$75"}</definedName>
    <definedName name="Tnghiep" localSheetId="15" hidden="1">{"'TDTGT (theo Dphuong)'!$A$4:$F$75"}</definedName>
    <definedName name="Tnghiep" localSheetId="19" hidden="1">{"'TDTGT (theo Dphuong)'!$A$4:$F$75"}</definedName>
    <definedName name="Tnghiep" localSheetId="20" hidden="1">{"'TDTGT (theo Dphuong)'!$A$4:$F$75"}</definedName>
    <definedName name="Tnghiep" localSheetId="21" hidden="1">{"'TDTGT (theo Dphuong)'!$A$4:$F$75"}</definedName>
    <definedName name="Tnghiep" localSheetId="64" hidden="1">{"'TDTGT (theo Dphuong)'!$A$4:$F$75"}</definedName>
    <definedName name="Tnghiep" localSheetId="65" hidden="1">{"'TDTGT (theo Dphuong)'!$A$4:$F$75"}</definedName>
    <definedName name="Tnghiep" hidden="1">{"'TDTGT (theo Dphuong)'!$A$4:$F$75"}</definedName>
    <definedName name="ttt" localSheetId="1">#REF!</definedName>
    <definedName name="ttt" localSheetId="15">#REF!</definedName>
    <definedName name="ttt" localSheetId="16">#REF!</definedName>
    <definedName name="ttt" localSheetId="17">#REF!</definedName>
    <definedName name="ttt" localSheetId="19">#REF!</definedName>
    <definedName name="ttt" localSheetId="28">#REF!</definedName>
    <definedName name="ttt" localSheetId="64">#REF!</definedName>
    <definedName name="ttt" localSheetId="65">#REF!</definedName>
    <definedName name="ttt" localSheetId="0">#REF!</definedName>
    <definedName name="ttt">#REF!</definedName>
    <definedName name="vv" localSheetId="1" hidden="1">{"'TDTGT (theo Dphuong)'!$A$4:$F$75"}</definedName>
    <definedName name="vv" localSheetId="15" hidden="1">{"'TDTGT (theo Dphuong)'!$A$4:$F$75"}</definedName>
    <definedName name="vv" localSheetId="19" hidden="1">{"'TDTGT (theo Dphuong)'!$A$4:$F$75"}</definedName>
    <definedName name="vv" localSheetId="20" hidden="1">{"'TDTGT (theo Dphuong)'!$A$4:$F$75"}</definedName>
    <definedName name="vv" localSheetId="21" hidden="1">{"'TDTGT (theo Dphuong)'!$A$4:$F$75"}</definedName>
    <definedName name="vv" localSheetId="28" hidden="1">{"'TDTGT (theo Dphuong)'!$A$4:$F$75"}</definedName>
    <definedName name="vv" localSheetId="29" hidden="1">{"'TDTGT (theo Dphuong)'!$A$4:$F$75"}</definedName>
    <definedName name="vv" localSheetId="64" hidden="1">{"'TDTGT (theo Dphuong)'!$A$4:$F$75"}</definedName>
    <definedName name="vv" localSheetId="65" hidden="1">{"'TDTGT (theo Dphuong)'!$A$4:$F$75"}</definedName>
    <definedName name="vv" hidden="1">{"'TDTGT (theo Dphuong)'!$A$4:$F$75"}</definedName>
    <definedName name="wrn.thu." localSheetId="1" hidden="1">{#N/A,#N/A,FALSE,"Chung"}</definedName>
    <definedName name="wrn.thu." localSheetId="15" hidden="1">{#N/A,#N/A,FALSE,"Chung"}</definedName>
    <definedName name="wrn.thu." localSheetId="17" hidden="1">{#N/A,#N/A,FALSE,"Chung"}</definedName>
    <definedName name="wrn.thu." localSheetId="19" hidden="1">{#N/A,#N/A,FALSE,"Chung"}</definedName>
    <definedName name="wrn.thu." localSheetId="20" hidden="1">{#N/A,#N/A,FALSE,"Chung"}</definedName>
    <definedName name="wrn.thu." localSheetId="21" hidden="1">{#N/A,#N/A,FALSE,"Chung"}</definedName>
    <definedName name="wrn.thu." localSheetId="28" hidden="1">{#N/A,#N/A,FALSE,"Chung"}</definedName>
    <definedName name="wrn.thu." localSheetId="29" hidden="1">{#N/A,#N/A,FALSE,"Chung"}</definedName>
    <definedName name="wrn.thu." localSheetId="42" hidden="1">{#N/A,#N/A,FALSE,"Chung"}</definedName>
    <definedName name="wrn.thu." localSheetId="43" hidden="1">{#N/A,#N/A,FALSE,"Chung"}</definedName>
    <definedName name="wrn.thu." localSheetId="45" hidden="1">{#N/A,#N/A,FALSE,"Chung"}</definedName>
    <definedName name="wrn.thu." localSheetId="48" hidden="1">{#N/A,#N/A,FALSE,"Chung"}</definedName>
    <definedName name="wrn.thu." localSheetId="50" hidden="1">{#N/A,#N/A,FALSE,"Chung"}</definedName>
    <definedName name="wrn.thu." localSheetId="53" hidden="1">{#N/A,#N/A,FALSE,"Chung"}</definedName>
    <definedName name="wrn.thu." localSheetId="56" hidden="1">{#N/A,#N/A,FALSE,"Chung"}</definedName>
    <definedName name="wrn.thu." localSheetId="64" hidden="1">{#N/A,#N/A,FALSE,"Chung"}</definedName>
    <definedName name="wrn.thu." localSheetId="65" hidden="1">{#N/A,#N/A,FALSE,"Chung"}</definedName>
    <definedName name="wrn.thu." hidden="1">{#N/A,#N/A,FALSE,"Chung"}</definedName>
    <definedName name="ZYX" localSheetId="1">#REF!</definedName>
    <definedName name="ZYX" localSheetId="15">#REF!</definedName>
    <definedName name="ZYX" localSheetId="16">#REF!</definedName>
    <definedName name="ZYX" localSheetId="17">#REF!</definedName>
    <definedName name="ZYX" localSheetId="19">#REF!</definedName>
    <definedName name="ZYX" localSheetId="28">#REF!</definedName>
    <definedName name="ZYX" localSheetId="42">#REF!</definedName>
    <definedName name="ZYX" localSheetId="43">#REF!</definedName>
    <definedName name="ZYX" localSheetId="64">#REF!</definedName>
    <definedName name="ZYX" localSheetId="65">#REF!</definedName>
    <definedName name="ZYX" localSheetId="0">#REF!</definedName>
    <definedName name="ZYX">#REF!</definedName>
    <definedName name="ZZZ" localSheetId="1">#REF!</definedName>
    <definedName name="ZZZ" localSheetId="15">#REF!</definedName>
    <definedName name="ZZZ" localSheetId="16">#REF!</definedName>
    <definedName name="ZZZ" localSheetId="17">#REF!</definedName>
    <definedName name="ZZZ" localSheetId="19">#REF!</definedName>
    <definedName name="ZZZ" localSheetId="28">#REF!</definedName>
    <definedName name="ZZZ" localSheetId="42">#REF!</definedName>
    <definedName name="ZZZ" localSheetId="43">#REF!</definedName>
    <definedName name="ZZZ" localSheetId="64">#REF!</definedName>
    <definedName name="ZZZ" localSheetId="65">#REF!</definedName>
    <definedName name="ZZZ" localSheetId="0">#REF!</definedName>
    <definedName name="ZZZ">#REF!</definedName>
  </definedNames>
  <calcPr calcId="124519"/>
  <fileRecoveryPr repairLoad="1"/>
</workbook>
</file>

<file path=xl/calcChain.xml><?xml version="1.0" encoding="utf-8"?>
<calcChain xmlns="http://schemas.openxmlformats.org/spreadsheetml/2006/main">
  <c r="C19" i="31"/>
  <c r="F19" i="10" l="1"/>
  <c r="B18"/>
  <c r="C33" i="92"/>
  <c r="D33"/>
  <c r="E33"/>
  <c r="F33"/>
  <c r="B33"/>
  <c r="C32"/>
  <c r="D32"/>
  <c r="E32"/>
  <c r="F32"/>
  <c r="B32"/>
  <c r="C30"/>
  <c r="D30"/>
  <c r="E30"/>
  <c r="F30"/>
  <c r="C31"/>
  <c r="D31"/>
  <c r="E31"/>
  <c r="F31"/>
  <c r="B31"/>
  <c r="B30"/>
  <c r="C28"/>
  <c r="D28"/>
  <c r="E28"/>
  <c r="F28"/>
  <c r="B28"/>
  <c r="B26"/>
  <c r="C26"/>
  <c r="D26"/>
  <c r="E26"/>
  <c r="F26"/>
  <c r="C33" i="90" l="1"/>
  <c r="D33"/>
  <c r="E33"/>
  <c r="F33"/>
  <c r="B33"/>
  <c r="C32"/>
  <c r="D32"/>
  <c r="E32"/>
  <c r="F32"/>
  <c r="B32"/>
  <c r="C30"/>
  <c r="D30"/>
  <c r="E30"/>
  <c r="F30"/>
  <c r="B30"/>
  <c r="C28"/>
  <c r="D28"/>
  <c r="E28"/>
  <c r="F28"/>
  <c r="B28"/>
  <c r="C26"/>
  <c r="D26"/>
  <c r="E26"/>
  <c r="F26"/>
  <c r="B26"/>
  <c r="B31"/>
  <c r="B25"/>
  <c r="F21"/>
  <c r="E21"/>
  <c r="F22"/>
  <c r="E22"/>
  <c r="C31"/>
  <c r="D31"/>
  <c r="E31"/>
  <c r="F31"/>
  <c r="C25"/>
  <c r="D25"/>
  <c r="E25"/>
  <c r="F25"/>
  <c r="E6" i="27"/>
  <c r="D6"/>
  <c r="C6"/>
  <c r="B6"/>
  <c r="B5"/>
  <c r="C24" i="21" l="1"/>
  <c r="C8" i="22"/>
  <c r="D8"/>
  <c r="E8"/>
  <c r="F8"/>
  <c r="B8"/>
  <c r="C6" i="65" l="1"/>
  <c r="C9" s="1"/>
  <c r="D6"/>
  <c r="D9" s="1"/>
  <c r="E6"/>
  <c r="E9" s="1"/>
  <c r="F6"/>
  <c r="F9" s="1"/>
  <c r="B6"/>
  <c r="B9" s="1"/>
  <c r="C8" i="108" l="1"/>
  <c r="D8"/>
  <c r="E8"/>
  <c r="F8"/>
  <c r="C10"/>
  <c r="D10"/>
  <c r="E10"/>
  <c r="F10"/>
  <c r="C11"/>
  <c r="D11"/>
  <c r="E11"/>
  <c r="F11"/>
  <c r="C13"/>
  <c r="D13"/>
  <c r="E13"/>
  <c r="F13"/>
  <c r="C14"/>
  <c r="D14"/>
  <c r="E14"/>
  <c r="F14"/>
  <c r="C15"/>
  <c r="D15"/>
  <c r="E15"/>
  <c r="F15"/>
  <c r="C16"/>
  <c r="D16"/>
  <c r="E16"/>
  <c r="F16"/>
  <c r="C17"/>
  <c r="D17"/>
  <c r="E17"/>
  <c r="F17"/>
  <c r="C18"/>
  <c r="D18"/>
  <c r="E18"/>
  <c r="F18"/>
  <c r="C19"/>
  <c r="D19"/>
  <c r="E19"/>
  <c r="F19"/>
  <c r="C20"/>
  <c r="D20"/>
  <c r="E20"/>
  <c r="F20"/>
  <c r="C21"/>
  <c r="D21"/>
  <c r="E21"/>
  <c r="F21"/>
  <c r="C22"/>
  <c r="D22"/>
  <c r="E22"/>
  <c r="F22"/>
  <c r="C23"/>
  <c r="D23"/>
  <c r="E23"/>
  <c r="F23"/>
  <c r="C24"/>
  <c r="D24"/>
  <c r="E24"/>
  <c r="F24"/>
  <c r="C25"/>
  <c r="D25"/>
  <c r="E25"/>
  <c r="F25"/>
  <c r="C26"/>
  <c r="D26"/>
  <c r="E26"/>
  <c r="F26"/>
  <c r="C27"/>
  <c r="D27"/>
  <c r="E27"/>
  <c r="F27"/>
  <c r="C6" i="107"/>
  <c r="E6" i="106"/>
  <c r="F6"/>
  <c r="D6"/>
  <c r="C6"/>
  <c r="B6"/>
  <c r="F18" i="10"/>
  <c r="C21" i="21" l="1"/>
  <c r="C20" l="1"/>
  <c r="B6" i="107"/>
  <c r="C6" i="108" s="1"/>
  <c r="D6" i="107" l="1"/>
  <c r="D6" i="108" s="1"/>
  <c r="E6" i="107"/>
  <c r="E6" i="108" s="1"/>
  <c r="F6" i="107"/>
  <c r="C6" i="105"/>
  <c r="D6"/>
  <c r="E6"/>
  <c r="F6"/>
  <c r="B6"/>
  <c r="F6" i="108" l="1"/>
  <c r="E18" i="41" l="1"/>
  <c r="D28" i="38"/>
  <c r="F23" i="34"/>
  <c r="B8" i="13"/>
  <c r="E22" i="11"/>
  <c r="E21"/>
  <c r="E20"/>
  <c r="E19"/>
  <c r="D19"/>
  <c r="D20"/>
  <c r="D21"/>
  <c r="D22"/>
  <c r="C22"/>
  <c r="C21"/>
  <c r="C20"/>
  <c r="C19"/>
  <c r="B22"/>
  <c r="B20"/>
  <c r="B21"/>
  <c r="B19"/>
  <c r="B18"/>
  <c r="E18"/>
  <c r="F6" i="4"/>
  <c r="I13" i="111"/>
  <c r="B6" i="62" l="1"/>
  <c r="D7"/>
  <c r="C13" i="21" l="1"/>
  <c r="C8"/>
  <c r="C7" s="1"/>
  <c r="C6" l="1"/>
  <c r="F13" i="93"/>
  <c r="E13"/>
  <c r="F8"/>
  <c r="E8"/>
  <c r="E6" l="1"/>
  <c r="F6"/>
  <c r="F16" i="92"/>
  <c r="E16"/>
  <c r="D16"/>
  <c r="C16"/>
  <c r="B16"/>
  <c r="F10"/>
  <c r="E10"/>
  <c r="D10"/>
  <c r="C10"/>
  <c r="B10"/>
  <c r="E16" i="90"/>
  <c r="D16"/>
  <c r="C16"/>
  <c r="B16"/>
  <c r="F10"/>
  <c r="E10"/>
  <c r="D10"/>
  <c r="C10"/>
  <c r="B10"/>
  <c r="F47" i="91"/>
  <c r="F43"/>
  <c r="F13"/>
  <c r="F8"/>
  <c r="E6"/>
  <c r="B6" i="90" l="1"/>
  <c r="F6"/>
  <c r="E6"/>
  <c r="D6" i="92"/>
  <c r="D25" s="1"/>
  <c r="B6"/>
  <c r="B25" s="1"/>
  <c r="F6"/>
  <c r="F25" s="1"/>
  <c r="F6" i="91"/>
  <c r="C6" i="90"/>
  <c r="D6"/>
  <c r="C6" i="92"/>
  <c r="C25" s="1"/>
  <c r="E6"/>
  <c r="D21" l="1"/>
  <c r="F21"/>
  <c r="B21"/>
  <c r="C21" i="90"/>
  <c r="C21" i="92"/>
  <c r="E25"/>
  <c r="E21" s="1"/>
  <c r="D21" i="90"/>
  <c r="B21"/>
  <c r="B6" i="16" l="1"/>
  <c r="F6" i="15"/>
  <c r="E6"/>
  <c r="D6"/>
  <c r="C6"/>
  <c r="B6"/>
  <c r="B11" i="13"/>
  <c r="B10"/>
  <c r="B9"/>
  <c r="B7"/>
  <c r="D18" i="11"/>
  <c r="C18"/>
  <c r="F22" i="10"/>
  <c r="E22"/>
  <c r="D22"/>
  <c r="C22"/>
  <c r="B22"/>
  <c r="F21"/>
  <c r="E21"/>
  <c r="D21"/>
  <c r="C21"/>
  <c r="B21"/>
  <c r="F20"/>
  <c r="E20"/>
  <c r="D20"/>
  <c r="C20"/>
  <c r="B20"/>
  <c r="E19"/>
  <c r="D19"/>
  <c r="C19"/>
  <c r="B19"/>
  <c r="E18"/>
  <c r="D18"/>
  <c r="C18"/>
  <c r="F22" i="9"/>
  <c r="F21"/>
  <c r="F20"/>
  <c r="F19"/>
  <c r="F18"/>
  <c r="F22" i="8"/>
  <c r="F21"/>
  <c r="F20"/>
  <c r="F19"/>
  <c r="F18"/>
  <c r="G22" i="7"/>
  <c r="G21"/>
  <c r="G20"/>
  <c r="G19"/>
  <c r="G23" s="1"/>
  <c r="F14"/>
  <c r="E14"/>
  <c r="D14"/>
  <c r="C14"/>
  <c r="B14"/>
  <c r="B28" s="1"/>
  <c r="F10"/>
  <c r="E10"/>
  <c r="D10"/>
  <c r="C10"/>
  <c r="B10"/>
  <c r="B24" s="1"/>
  <c r="F6" i="6"/>
  <c r="D6" i="4"/>
  <c r="E6"/>
  <c r="C6"/>
  <c r="F6" i="2"/>
  <c r="E6"/>
  <c r="D6"/>
  <c r="C6"/>
  <c r="B6"/>
  <c r="C28" i="7" l="1"/>
  <c r="F24"/>
  <c r="E28"/>
  <c r="F28"/>
  <c r="E24"/>
  <c r="D28"/>
  <c r="D24"/>
  <c r="C24"/>
  <c r="B6" i="4"/>
  <c r="F23" i="111"/>
  <c r="E23"/>
  <c r="E22"/>
  <c r="F18"/>
  <c r="E18"/>
  <c r="F15"/>
  <c r="E15"/>
  <c r="H13"/>
  <c r="H9" s="1"/>
  <c r="G13"/>
  <c r="G9" s="1"/>
  <c r="F10"/>
  <c r="E10"/>
  <c r="F24" i="109"/>
  <c r="E24"/>
  <c r="F21"/>
  <c r="E21"/>
  <c r="I8"/>
  <c r="I7" s="1"/>
  <c r="I6" s="1"/>
  <c r="H8"/>
  <c r="G8"/>
  <c r="G7" s="1"/>
  <c r="G6" s="1"/>
  <c r="F8"/>
  <c r="E8"/>
  <c r="H7"/>
  <c r="H6" s="1"/>
  <c r="D21" i="62"/>
  <c r="D20"/>
  <c r="D19"/>
  <c r="D18"/>
  <c r="D17"/>
  <c r="D16"/>
  <c r="D15"/>
  <c r="D14"/>
  <c r="D13"/>
  <c r="D12"/>
  <c r="D11"/>
  <c r="D10"/>
  <c r="D9"/>
  <c r="D8"/>
  <c r="C6"/>
  <c r="D6" s="1"/>
  <c r="F47" i="61"/>
  <c r="E47"/>
  <c r="D47"/>
  <c r="C47"/>
  <c r="B47"/>
  <c r="F26"/>
  <c r="E26"/>
  <c r="D26"/>
  <c r="C26"/>
  <c r="B26"/>
  <c r="F5"/>
  <c r="E5"/>
  <c r="D5"/>
  <c r="C5"/>
  <c r="B5"/>
  <c r="G28" i="60"/>
  <c r="F28"/>
  <c r="D28"/>
  <c r="C28"/>
  <c r="B28" s="1"/>
  <c r="G20"/>
  <c r="F20"/>
  <c r="D20"/>
  <c r="C20"/>
  <c r="G19"/>
  <c r="F19"/>
  <c r="D19"/>
  <c r="C19"/>
  <c r="G18"/>
  <c r="F18"/>
  <c r="D18"/>
  <c r="C18"/>
  <c r="G17"/>
  <c r="F17"/>
  <c r="D17"/>
  <c r="C17"/>
  <c r="G16"/>
  <c r="F16"/>
  <c r="D16"/>
  <c r="C16"/>
  <c r="B11"/>
  <c r="G27" s="1"/>
  <c r="B10"/>
  <c r="F26" s="1"/>
  <c r="B9"/>
  <c r="G25" s="1"/>
  <c r="B8"/>
  <c r="F24" s="1"/>
  <c r="B7"/>
  <c r="G23" s="1"/>
  <c r="F7" i="109" l="1"/>
  <c r="F6" s="1"/>
  <c r="E13" i="111"/>
  <c r="E9" s="1"/>
  <c r="F13"/>
  <c r="F9" s="1"/>
  <c r="E7" i="109"/>
  <c r="E6" s="1"/>
  <c r="B20" i="60"/>
  <c r="E6" i="111"/>
  <c r="G6"/>
  <c r="H6"/>
  <c r="E18" i="115"/>
  <c r="C25" i="60"/>
  <c r="F25"/>
  <c r="I9" i="111"/>
  <c r="C23" i="60"/>
  <c r="C27"/>
  <c r="E10" i="115"/>
  <c r="F23" i="60"/>
  <c r="F27"/>
  <c r="B16"/>
  <c r="B18"/>
  <c r="D24"/>
  <c r="G24"/>
  <c r="D26"/>
  <c r="G26"/>
  <c r="B17"/>
  <c r="B19"/>
  <c r="D23"/>
  <c r="C24"/>
  <c r="D25"/>
  <c r="C26"/>
  <c r="D27"/>
  <c r="B25" l="1"/>
  <c r="B23"/>
  <c r="E23" i="115"/>
  <c r="B27" i="60"/>
  <c r="E22" i="115"/>
  <c r="G22"/>
  <c r="G17"/>
  <c r="G16"/>
  <c r="G15"/>
  <c r="G21"/>
  <c r="G20"/>
  <c r="G23"/>
  <c r="G25"/>
  <c r="G18"/>
  <c r="G24"/>
  <c r="G19"/>
  <c r="G10"/>
  <c r="H21"/>
  <c r="H23"/>
  <c r="H15"/>
  <c r="H18"/>
  <c r="H24"/>
  <c r="H10"/>
  <c r="H19"/>
  <c r="H20"/>
  <c r="H16"/>
  <c r="H25"/>
  <c r="I6" i="111"/>
  <c r="F6"/>
  <c r="B26" i="60"/>
  <c r="E21" i="115"/>
  <c r="E16"/>
  <c r="E17"/>
  <c r="E20"/>
  <c r="E24"/>
  <c r="E19"/>
  <c r="E25"/>
  <c r="E9" s="1"/>
  <c r="B24" i="60"/>
  <c r="E15" i="115"/>
  <c r="C8" i="95"/>
  <c r="B8"/>
  <c r="F10" i="28"/>
  <c r="D10"/>
  <c r="C10"/>
  <c r="B10"/>
  <c r="F10" i="27"/>
  <c r="E10"/>
  <c r="D10"/>
  <c r="C10"/>
  <c r="B10"/>
  <c r="F5" i="113"/>
  <c r="E5"/>
  <c r="D5"/>
  <c r="C5"/>
  <c r="H9" i="115" l="1"/>
  <c r="I16"/>
  <c r="I22"/>
  <c r="I23"/>
  <c r="I18"/>
  <c r="I15"/>
  <c r="I24"/>
  <c r="I21"/>
  <c r="I10"/>
  <c r="I19"/>
  <c r="I20"/>
  <c r="I25"/>
  <c r="H6"/>
  <c r="F19"/>
  <c r="F22"/>
  <c r="F17"/>
  <c r="F25"/>
  <c r="F16"/>
  <c r="F21"/>
  <c r="F24"/>
  <c r="F20"/>
  <c r="F23"/>
  <c r="F18"/>
  <c r="F15"/>
  <c r="F10"/>
  <c r="G9"/>
  <c r="G6" s="1"/>
  <c r="E6"/>
  <c r="B6" i="66"/>
  <c r="C6"/>
  <c r="D6"/>
  <c r="E6"/>
  <c r="F6"/>
  <c r="E7" i="63"/>
  <c r="D7"/>
  <c r="F9" i="115" l="1"/>
  <c r="F6" s="1"/>
  <c r="I9"/>
  <c r="I6" s="1"/>
  <c r="C7" i="63"/>
  <c r="F28" i="45" l="1"/>
  <c r="E28"/>
  <c r="D28"/>
  <c r="C28"/>
  <c r="F27"/>
  <c r="E27"/>
  <c r="D27"/>
  <c r="C27"/>
  <c r="F25"/>
  <c r="E25"/>
  <c r="D25"/>
  <c r="C25"/>
  <c r="F24"/>
  <c r="E24"/>
  <c r="D24"/>
  <c r="C24"/>
  <c r="F21"/>
  <c r="E21"/>
  <c r="D21"/>
  <c r="C21"/>
  <c r="F20"/>
  <c r="E20"/>
  <c r="D20"/>
  <c r="C20"/>
  <c r="F19"/>
  <c r="E19"/>
  <c r="D19"/>
  <c r="C19"/>
  <c r="F13"/>
  <c r="E13"/>
  <c r="D13"/>
  <c r="C13"/>
  <c r="B13"/>
  <c r="F10"/>
  <c r="E10"/>
  <c r="D10"/>
  <c r="C10"/>
  <c r="B10"/>
  <c r="C29" i="43"/>
  <c r="D29"/>
  <c r="E29"/>
  <c r="F29"/>
  <c r="C30"/>
  <c r="D30"/>
  <c r="E30"/>
  <c r="F30"/>
  <c r="C21"/>
  <c r="D21"/>
  <c r="E21"/>
  <c r="F21"/>
  <c r="D20"/>
  <c r="E20"/>
  <c r="F20"/>
  <c r="C20"/>
  <c r="F23" i="41"/>
  <c r="E23"/>
  <c r="D23"/>
  <c r="C23"/>
  <c r="F22"/>
  <c r="E22"/>
  <c r="D22"/>
  <c r="C22"/>
  <c r="F18"/>
  <c r="F19" s="1"/>
  <c r="F25" s="1"/>
  <c r="E19"/>
  <c r="E25" s="1"/>
  <c r="D18"/>
  <c r="D19" s="1"/>
  <c r="D25" s="1"/>
  <c r="C18"/>
  <c r="C19" s="1"/>
  <c r="C25" s="1"/>
  <c r="F37" i="38"/>
  <c r="E37"/>
  <c r="D37"/>
  <c r="C37"/>
  <c r="F36"/>
  <c r="E36"/>
  <c r="D36"/>
  <c r="C36"/>
  <c r="F33"/>
  <c r="F31" s="1"/>
  <c r="E33"/>
  <c r="E31" s="1"/>
  <c r="D33"/>
  <c r="D31" s="1"/>
  <c r="C33"/>
  <c r="C31" s="1"/>
  <c r="F30"/>
  <c r="E30"/>
  <c r="D30"/>
  <c r="C30"/>
  <c r="F29"/>
  <c r="E29"/>
  <c r="D29"/>
  <c r="C29"/>
  <c r="F28"/>
  <c r="E28"/>
  <c r="C28"/>
  <c r="F23"/>
  <c r="F25" s="1"/>
  <c r="F27" s="1"/>
  <c r="E23"/>
  <c r="E25" s="1"/>
  <c r="E27" s="1"/>
  <c r="D23"/>
  <c r="D25" s="1"/>
  <c r="D27" s="1"/>
  <c r="C23"/>
  <c r="C25" s="1"/>
  <c r="C27" s="1"/>
  <c r="F8"/>
  <c r="E8"/>
  <c r="D8"/>
  <c r="C8"/>
  <c r="B8"/>
  <c r="F25" i="36"/>
  <c r="E25"/>
  <c r="D25"/>
  <c r="C25"/>
  <c r="F24"/>
  <c r="E24"/>
  <c r="D24"/>
  <c r="C24"/>
  <c r="F22"/>
  <c r="E22"/>
  <c r="D22"/>
  <c r="C22"/>
  <c r="F21"/>
  <c r="E21"/>
  <c r="D21"/>
  <c r="C21"/>
  <c r="F6"/>
  <c r="E6"/>
  <c r="D6"/>
  <c r="C6"/>
  <c r="B6"/>
  <c r="F24" i="34"/>
  <c r="E24"/>
  <c r="D24"/>
  <c r="C24"/>
  <c r="E23"/>
  <c r="D23"/>
  <c r="C23"/>
  <c r="C21"/>
  <c r="C20"/>
  <c r="E6"/>
  <c r="F21" s="1"/>
  <c r="D6"/>
  <c r="D21" s="1"/>
  <c r="F29" i="31"/>
  <c r="E29"/>
  <c r="D29"/>
  <c r="C29"/>
  <c r="F28"/>
  <c r="E28"/>
  <c r="D28"/>
  <c r="C28"/>
  <c r="D27"/>
  <c r="C27"/>
  <c r="F22"/>
  <c r="E22"/>
  <c r="D22"/>
  <c r="C22"/>
  <c r="F21"/>
  <c r="E21"/>
  <c r="D21"/>
  <c r="C21"/>
  <c r="F19"/>
  <c r="E19"/>
  <c r="D19"/>
  <c r="E13"/>
  <c r="E27" s="1"/>
  <c r="C19" i="36" l="1"/>
  <c r="C23" i="45"/>
  <c r="E19" i="36"/>
  <c r="E26" i="45"/>
  <c r="D26"/>
  <c r="F26"/>
  <c r="E23"/>
  <c r="F20" i="34"/>
  <c r="C26" i="45"/>
  <c r="D23"/>
  <c r="F23"/>
  <c r="D19" i="36"/>
  <c r="F19"/>
  <c r="D20" i="34"/>
  <c r="E21"/>
  <c r="E20"/>
  <c r="F27" i="31"/>
  <c r="C18" i="63" l="1"/>
  <c r="C19"/>
  <c r="C20"/>
  <c r="C21"/>
  <c r="C22"/>
  <c r="C9"/>
  <c r="C10"/>
  <c r="C11"/>
  <c r="C12"/>
  <c r="C13"/>
  <c r="C14"/>
  <c r="C15"/>
  <c r="C16"/>
  <c r="C17"/>
  <c r="C8"/>
  <c r="C5" i="21" l="1"/>
  <c r="D19" s="1"/>
  <c r="D27"/>
  <c r="D29"/>
  <c r="D11"/>
  <c r="D7"/>
  <c r="D33"/>
  <c r="D13"/>
  <c r="D6"/>
  <c r="D23"/>
  <c r="D31"/>
  <c r="D16"/>
  <c r="D21"/>
  <c r="D25"/>
  <c r="D8"/>
  <c r="D9"/>
  <c r="D12"/>
  <c r="D14"/>
  <c r="D17"/>
  <c r="D20"/>
  <c r="D22"/>
  <c r="D24"/>
  <c r="D26"/>
  <c r="D28"/>
  <c r="D30"/>
  <c r="D32"/>
  <c r="D5" l="1"/>
  <c r="G8" i="95" l="1"/>
  <c r="F8"/>
  <c r="E8"/>
  <c r="D8"/>
  <c r="G12" i="94"/>
  <c r="F12"/>
  <c r="E12"/>
  <c r="E8" s="1"/>
  <c r="E34" s="1"/>
  <c r="D12"/>
  <c r="C12"/>
  <c r="B12"/>
  <c r="B8" s="1"/>
  <c r="B29" s="1"/>
  <c r="F6" i="28"/>
  <c r="F5" s="1"/>
  <c r="E10"/>
  <c r="E6" s="1"/>
  <c r="E5" s="1"/>
  <c r="C6"/>
  <c r="C5" s="1"/>
  <c r="B6"/>
  <c r="B5" s="1"/>
  <c r="D6"/>
  <c r="D5" s="1"/>
  <c r="E8" i="27"/>
  <c r="E5" s="1"/>
  <c r="D8"/>
  <c r="D5" s="1"/>
  <c r="C8"/>
  <c r="C5" s="1"/>
  <c r="B8"/>
  <c r="D8" i="94" l="1"/>
  <c r="D26" s="1"/>
  <c r="F8"/>
  <c r="F34" s="1"/>
  <c r="B31"/>
  <c r="B23"/>
  <c r="B34"/>
  <c r="B32"/>
  <c r="G8"/>
  <c r="B26"/>
  <c r="B27"/>
  <c r="C8"/>
  <c r="E26"/>
  <c r="D29"/>
  <c r="D27"/>
  <c r="E23"/>
  <c r="E29"/>
  <c r="E31"/>
  <c r="E32"/>
  <c r="D31" l="1"/>
  <c r="C26"/>
  <c r="C31"/>
  <c r="C29"/>
  <c r="C27"/>
  <c r="F29"/>
  <c r="F31"/>
  <c r="F32"/>
  <c r="F26"/>
  <c r="G26"/>
  <c r="G29"/>
  <c r="E6" i="50" l="1"/>
  <c r="F13" i="49"/>
  <c r="E13"/>
  <c r="D13"/>
  <c r="C13"/>
  <c r="B13"/>
  <c r="F6"/>
  <c r="E6"/>
  <c r="D6"/>
  <c r="C6"/>
  <c r="B6"/>
  <c r="E12" i="48"/>
  <c r="D12"/>
  <c r="E5"/>
  <c r="D5"/>
  <c r="B22" i="46"/>
  <c r="B21"/>
  <c r="B20"/>
  <c r="B19"/>
  <c r="B18"/>
  <c r="B17"/>
  <c r="B16"/>
  <c r="B15"/>
  <c r="B14"/>
  <c r="B13"/>
  <c r="B12"/>
  <c r="B11"/>
  <c r="B10"/>
  <c r="B9"/>
  <c r="B8"/>
  <c r="D7"/>
  <c r="C7"/>
  <c r="B22" i="44"/>
  <c r="B21"/>
  <c r="B20"/>
  <c r="B19"/>
  <c r="B18"/>
  <c r="B17"/>
  <c r="B16"/>
  <c r="B15"/>
  <c r="B14"/>
  <c r="B13"/>
  <c r="B12"/>
  <c r="B11"/>
  <c r="B10"/>
  <c r="B9"/>
  <c r="B8"/>
  <c r="D7"/>
  <c r="C7"/>
  <c r="F14" i="43"/>
  <c r="E14"/>
  <c r="D14"/>
  <c r="C14"/>
  <c r="B14"/>
  <c r="F11"/>
  <c r="B22" i="42"/>
  <c r="B21"/>
  <c r="B20"/>
  <c r="B19"/>
  <c r="B18"/>
  <c r="B17"/>
  <c r="B16"/>
  <c r="B15"/>
  <c r="B14"/>
  <c r="B13"/>
  <c r="B12"/>
  <c r="B11"/>
  <c r="B10"/>
  <c r="B9"/>
  <c r="B8"/>
  <c r="D7"/>
  <c r="C7"/>
  <c r="B22" i="40"/>
  <c r="B21"/>
  <c r="B20"/>
  <c r="B19"/>
  <c r="B18"/>
  <c r="B17"/>
  <c r="B16"/>
  <c r="B15"/>
  <c r="B14"/>
  <c r="B13"/>
  <c r="B12"/>
  <c r="B11"/>
  <c r="B10"/>
  <c r="B9"/>
  <c r="B8"/>
  <c r="D7"/>
  <c r="C7"/>
  <c r="B22" i="39"/>
  <c r="B21"/>
  <c r="B20"/>
  <c r="B19"/>
  <c r="B18"/>
  <c r="B17"/>
  <c r="B16"/>
  <c r="B15"/>
  <c r="B14"/>
  <c r="B13"/>
  <c r="B12"/>
  <c r="B11"/>
  <c r="B10"/>
  <c r="B9"/>
  <c r="B8"/>
  <c r="E7"/>
  <c r="D7"/>
  <c r="C7"/>
  <c r="B21" i="37"/>
  <c r="B20"/>
  <c r="B19"/>
  <c r="B18"/>
  <c r="B17"/>
  <c r="B16"/>
  <c r="B15"/>
  <c r="B14"/>
  <c r="B13"/>
  <c r="B12"/>
  <c r="B11"/>
  <c r="B10"/>
  <c r="B9"/>
  <c r="B8"/>
  <c r="B7"/>
  <c r="D6"/>
  <c r="C6"/>
  <c r="B21" i="35"/>
  <c r="B20"/>
  <c r="B19"/>
  <c r="B18"/>
  <c r="B17"/>
  <c r="B16"/>
  <c r="B15"/>
  <c r="B14"/>
  <c r="B13"/>
  <c r="B12"/>
  <c r="B11"/>
  <c r="B10"/>
  <c r="B9"/>
  <c r="B8"/>
  <c r="B7"/>
  <c r="D6"/>
  <c r="C6"/>
  <c r="B21" i="33"/>
  <c r="B20"/>
  <c r="B19"/>
  <c r="B18"/>
  <c r="B17"/>
  <c r="B16"/>
  <c r="B15"/>
  <c r="B14"/>
  <c r="B13"/>
  <c r="B12"/>
  <c r="B11"/>
  <c r="B10"/>
  <c r="B9"/>
  <c r="B8"/>
  <c r="B7"/>
  <c r="D6"/>
  <c r="C6"/>
  <c r="B21" i="32"/>
  <c r="B20"/>
  <c r="B19"/>
  <c r="B18"/>
  <c r="B17"/>
  <c r="B16"/>
  <c r="B15"/>
  <c r="B14"/>
  <c r="B13"/>
  <c r="B12"/>
  <c r="B11"/>
  <c r="B10"/>
  <c r="B9"/>
  <c r="B8"/>
  <c r="B7"/>
  <c r="D6"/>
  <c r="C6"/>
  <c r="G6" i="113"/>
  <c r="G5" s="1"/>
  <c r="I15" i="110"/>
  <c r="E15"/>
  <c r="I10"/>
  <c r="I8" s="1"/>
  <c r="G10"/>
  <c r="G8" s="1"/>
  <c r="B21" i="104"/>
  <c r="B20"/>
  <c r="B19"/>
  <c r="B18"/>
  <c r="B17"/>
  <c r="B16"/>
  <c r="B15"/>
  <c r="B14"/>
  <c r="B13"/>
  <c r="B12"/>
  <c r="B11"/>
  <c r="B10"/>
  <c r="B9"/>
  <c r="B8"/>
  <c r="B7"/>
  <c r="E6"/>
  <c r="B6" i="35" l="1"/>
  <c r="B7" i="39"/>
  <c r="B6" i="37"/>
  <c r="E28" i="43"/>
  <c r="B6" i="33"/>
  <c r="B6" i="32"/>
  <c r="F13" i="110"/>
  <c r="F21"/>
  <c r="F24"/>
  <c r="B7" i="44"/>
  <c r="I18" i="110"/>
  <c r="B7" i="42"/>
  <c r="E21" i="110"/>
  <c r="B7" i="46"/>
  <c r="C28" i="43"/>
  <c r="E24" i="110"/>
  <c r="D28" i="43"/>
  <c r="B7" i="40"/>
  <c r="F28" i="43"/>
  <c r="B6" i="104"/>
  <c r="H17" i="110"/>
  <c r="H15"/>
  <c r="H10"/>
  <c r="H8" s="1"/>
  <c r="H16"/>
  <c r="F15"/>
  <c r="F10"/>
  <c r="F8" s="1"/>
  <c r="E16"/>
  <c r="E13"/>
  <c r="G24"/>
  <c r="G21"/>
  <c r="G16"/>
  <c r="G13"/>
  <c r="I24"/>
  <c r="I19"/>
  <c r="I16"/>
  <c r="I13"/>
  <c r="E10"/>
  <c r="E8" s="1"/>
  <c r="H13"/>
  <c r="G15"/>
  <c r="F16"/>
  <c r="G17"/>
  <c r="I20"/>
  <c r="H21"/>
  <c r="H24"/>
  <c r="G7" l="1"/>
  <c r="G6" s="1"/>
  <c r="F7"/>
  <c r="F6" s="1"/>
  <c r="I7"/>
  <c r="I6" s="1"/>
  <c r="E7"/>
  <c r="E6" s="1"/>
  <c r="H7"/>
  <c r="H6" s="1"/>
</calcChain>
</file>

<file path=xl/sharedStrings.xml><?xml version="1.0" encoding="utf-8"?>
<sst xmlns="http://schemas.openxmlformats.org/spreadsheetml/2006/main" count="1994" uniqueCount="698">
  <si>
    <t>MỤC LỤC</t>
  </si>
  <si>
    <t>Biểu</t>
  </si>
  <si>
    <t>Trang</t>
  </si>
  <si>
    <t>Đơn vị hành chính, Đất đai</t>
  </si>
  <si>
    <t>Số đơn vị hành chính có đến ...  phân theo xã/phường/thị trấn</t>
  </si>
  <si>
    <t>Hiện trạng sử dụng đất đến ... năm….</t>
  </si>
  <si>
    <t>Hiện trạng sử dụng đất tính đến…  phân theo loại đất và phân theo xã/phường/thị trấn</t>
  </si>
  <si>
    <t>Cơ cấu đất sử dụng tính đến… phân theo loại đất và phân theo xã/phường/thị trấn</t>
  </si>
  <si>
    <t>Dân số</t>
  </si>
  <si>
    <t>Dân số trung bình phân theo giới tính và phân theo thành thị, nông thôn</t>
  </si>
  <si>
    <t>Dân số trung bình phân theo xã/phường/thị trấn</t>
  </si>
  <si>
    <t>Dân số trung bình nam phân theo xã/phường/thị trấn</t>
  </si>
  <si>
    <t>Dân số trung bình nữ phân theo xã/phường/thị trấn</t>
  </si>
  <si>
    <t>Diện tích, dân số và mật độ dân số năm . . . phân theo xã/phường/thị trấn</t>
  </si>
  <si>
    <t>Số cuộc kết hôn năm….  phân theo xã/phường/thị trấn</t>
  </si>
  <si>
    <t>Số vụ ly hôn đã xét xử phân theo xã/phường/thị trấn</t>
  </si>
  <si>
    <t>Tỷ lệ trẻ em dưới 05 tuổi được đăng ký khai sinh</t>
  </si>
  <si>
    <t xml:space="preserve">   phân theo giới tính và theo xã/phường/thị trấn</t>
  </si>
  <si>
    <t>Số trường hợp tử vong được đăng ký khai tử</t>
  </si>
  <si>
    <t>Giá trị sản phẩm, Thu chi ngân sách và Bảo hiểm</t>
  </si>
  <si>
    <t>Tổng giá trị sản phẩm trên địa bàn theo giá hiện hành phân theo ngành kinh tế</t>
  </si>
  <si>
    <t>Cơ cấu tổng giá trị sản phẩm trên địa bàn theo giá hiện hành</t>
  </si>
  <si>
    <t xml:space="preserve">   phân theo ngành kinh tế</t>
  </si>
  <si>
    <t>Tổng giá trị sản phẩm trên địa bàn theo giá so sánh năm 2010</t>
  </si>
  <si>
    <t xml:space="preserve">    phân theo ngành kinh tế</t>
  </si>
  <si>
    <t>Chỉ số phát triển tổng giá trị sản phẩm trên địa bàn  theo giá so sánh 2010</t>
  </si>
  <si>
    <t xml:space="preserve">   phân theo ngành kinh tế (Năm trước = 100)</t>
  </si>
  <si>
    <t>Thu ngân sách Nhà nước</t>
  </si>
  <si>
    <t>Cơ cấu thu ngân sách Nhà nước trên địa bàn</t>
  </si>
  <si>
    <t>Chi ngân sách Nhà nước địa phương</t>
  </si>
  <si>
    <r>
      <rPr>
        <sz val="10"/>
        <color theme="1"/>
        <rFont val="Arial"/>
        <family val="2"/>
      </rPr>
      <t>Cơ cấu</t>
    </r>
    <r>
      <rPr>
        <sz val="10"/>
        <rFont val="Arial"/>
        <family val="2"/>
      </rPr>
      <t xml:space="preserve"> chi ngân sách Nhà nước địa phương</t>
    </r>
  </si>
  <si>
    <t>Bảo hiểm xã hội, bảo hiểm y tế và bảo hiểm thất nghiệp</t>
  </si>
  <si>
    <t>Công nghiệp</t>
  </si>
  <si>
    <t>Số cơ sở sản xuất công nghiệp trên địa bàn</t>
  </si>
  <si>
    <t xml:space="preserve">    phân theo thành phần kinh tế và phân theo ngành công nghiệp</t>
  </si>
  <si>
    <t xml:space="preserve">Số lao động trong các cơ sở sản xuất công nghiệp trên địa bàn </t>
  </si>
  <si>
    <t>Doanh nghiệp</t>
  </si>
  <si>
    <t>Số doanh nghiệp đang hoạt động sản xuất kinh doanh</t>
  </si>
  <si>
    <t xml:space="preserve">   tại thời điểm 31/12 hàng năm phân theo loại hình doanh nghiệp</t>
  </si>
  <si>
    <t xml:space="preserve">   tại thời điểm 31/12 hàng năm phân theo ngành kinh tế</t>
  </si>
  <si>
    <t>Tổng số lao động trong các doanh nghiệp</t>
  </si>
  <si>
    <t xml:space="preserve">     tại thời điểm 31/12 hàng năm phân theo loại hình doanh nghiệp</t>
  </si>
  <si>
    <t xml:space="preserve">    tại thời điểm 31/12 hàng năm phân theo ngành kinh tế</t>
  </si>
  <si>
    <t>Số doanh nghiệp đang hoạt động tại thời điểm 31/12/…(năm mới nhất)</t>
  </si>
  <si>
    <t xml:space="preserve">     phân theo quy mô lao động và phân theo loại hình doanh nghiệp</t>
  </si>
  <si>
    <t xml:space="preserve">     phân theo quy mô lao động và phân theo ngành kinh tế</t>
  </si>
  <si>
    <t>Nông, lâm nghiệp và thủy sản</t>
  </si>
  <si>
    <t>Diện tích các loại cây trồng phân theo nhóm cây</t>
  </si>
  <si>
    <t>Sản lượng lương thực có hạt</t>
  </si>
  <si>
    <t xml:space="preserve">Diện tích gieo trồng cây lương thực có hạt phân theo xã, phường, thị trấn </t>
  </si>
  <si>
    <t>Diện tích gieo trồng một số cây hàng năm</t>
  </si>
  <si>
    <t>Năng suất gieo trồng một số cây hàng năm</t>
  </si>
  <si>
    <t>Sản lượng một số cây hàng năm</t>
  </si>
  <si>
    <t>Diện tích gieo trồng  . . . phân theo xã, phường, thị trấn</t>
  </si>
  <si>
    <t>Diện tích gieo trồng và sản lượng lúa cả năm</t>
  </si>
  <si>
    <t>Diện tích hiện có một số cây lâu năm</t>
  </si>
  <si>
    <t>Diện tích cho sản phẩm một số cây lâu năm</t>
  </si>
  <si>
    <t>Sản lượng một số cây lâu năm</t>
  </si>
  <si>
    <t xml:space="preserve">Số lượng gia súc và gia cầm </t>
  </si>
  <si>
    <t>Sản lượng sản phẩm chăn nuôi chủ yếu</t>
  </si>
  <si>
    <t>Diện tích rừng trồng mới tập trung phân theo loại rừng</t>
  </si>
  <si>
    <t>Sản lượng gỗ và lâm sản ngoài gỗ phân theo loại lâm sản</t>
  </si>
  <si>
    <t xml:space="preserve">Diện tích mặt nước nuôi trồng thủy sản </t>
  </si>
  <si>
    <t>Diện tích thu hoạch thủy sản phân theo ngành kinh tế và hình thức nuôi chủ yếu</t>
  </si>
  <si>
    <t>Sản lượng thuỷ sản</t>
  </si>
  <si>
    <t>Giáo dục</t>
  </si>
  <si>
    <t>Số trường, lớp học mầm non</t>
  </si>
  <si>
    <t xml:space="preserve">Số trường mầm non năm học….. phân theo xã/phường/thị trấn </t>
  </si>
  <si>
    <t xml:space="preserve">Số lớp học mầm non năm học …….phân theo xã/phường/thị trấn </t>
  </si>
  <si>
    <t>Số giáo viên mầm non</t>
  </si>
  <si>
    <t xml:space="preserve">Số giáo viên mầm non năm học …….phân theo xã/phường/thị trấn </t>
  </si>
  <si>
    <t>Số học sinh mầm non</t>
  </si>
  <si>
    <t xml:space="preserve">Số học sinh mầm non phân theo xã/phường/thị trấn </t>
  </si>
  <si>
    <t>Số trường học, lớp học tiểu học và trung học cơ sở</t>
  </si>
  <si>
    <t xml:space="preserve">Số trường tiểu học, trung học cơ sở năm học .... phân theo xã/phường/thị trấn </t>
  </si>
  <si>
    <t xml:space="preserve">Số lớp học tiểu học, trung học cơ sở năm học .... phân theo xã/phường/thị trấn </t>
  </si>
  <si>
    <t>Số phòng học phổ thông</t>
  </si>
  <si>
    <t xml:space="preserve">Số phòng học phổ thông năm học .... phân theo xã/phường/thị trấn </t>
  </si>
  <si>
    <t>Số giáo viên phổ thông phân theo loại hình, giới tính và cấp học</t>
  </si>
  <si>
    <t xml:space="preserve">Số giáo viên phổ thông năm học .... phân theo xã/phường/thị trấn </t>
  </si>
  <si>
    <t>Số học sinh phổ thông phân theo loại hình, giới tính và cấp học</t>
  </si>
  <si>
    <t xml:space="preserve">Số học sinh phổ thông năm học ... phân theo xã/phường/thị trấn </t>
  </si>
  <si>
    <t>Y tế</t>
  </si>
  <si>
    <t>Số cơ sở y tế, giường bệnh do cấp huyện quản lý</t>
  </si>
  <si>
    <t>Số nhân lực y tế do cấp huyện quản lý</t>
  </si>
  <si>
    <t xml:space="preserve">Tỷ lệ trẻ em dưới 1 tuổi được tiêm chủng đầy đủ các loại vắc xin </t>
  </si>
  <si>
    <t xml:space="preserve">   phân theo xã/phường/thị trấn</t>
  </si>
  <si>
    <t>Mức sống dân cư</t>
  </si>
  <si>
    <t>Một số chỉ tiêu về mức sống dân cư</t>
  </si>
  <si>
    <t>Nông thôn mới</t>
  </si>
  <si>
    <t>Trật tự an toàn xã hội và môi trường</t>
  </si>
  <si>
    <t>Tư pháp</t>
  </si>
  <si>
    <t>Trật tự và an toàn xã hội</t>
  </si>
  <si>
    <t>Thiệt hại do thiên tai</t>
  </si>
  <si>
    <t>Tổng</t>
  </si>
  <si>
    <t>Chia ra:</t>
  </si>
  <si>
    <t>số</t>
  </si>
  <si>
    <t>Tổ dân phố</t>
  </si>
  <si>
    <t>Thôn</t>
  </si>
  <si>
    <t>Ấp</t>
  </si>
  <si>
    <t xml:space="preserve"> </t>
  </si>
  <si>
    <t>TỔNG SÔ</t>
  </si>
  <si>
    <t xml:space="preserve">  1.Thị trấn Cây Dương </t>
  </si>
  <si>
    <t xml:space="preserve">  2.Thị trấn Kinh Cùng </t>
  </si>
  <si>
    <t xml:space="preserve">  3.Thị trấn Búng Tàu </t>
  </si>
  <si>
    <t xml:space="preserve">  4.Xã Phụng Hiệp</t>
  </si>
  <si>
    <t xml:space="preserve">  5.Xã Tân Long </t>
  </si>
  <si>
    <t xml:space="preserve">  6.Xã Long Thạnh </t>
  </si>
  <si>
    <t xml:space="preserve">  7.Xã Thạnh Hòa </t>
  </si>
  <si>
    <t xml:space="preserve">  8.Xã Bình Thành </t>
  </si>
  <si>
    <t xml:space="preserve">  9.Xã Tân Bình </t>
  </si>
  <si>
    <t xml:space="preserve">10.Xã Hòa An </t>
  </si>
  <si>
    <t xml:space="preserve">11.Xã Hòa Mỹ </t>
  </si>
  <si>
    <t xml:space="preserve">12.Xã Hiệp Hưng </t>
  </si>
  <si>
    <t xml:space="preserve">13.Xã Tân Phước Hưng </t>
  </si>
  <si>
    <t xml:space="preserve">14.Xã Phương Bình </t>
  </si>
  <si>
    <t xml:space="preserve">15.Xã Phương Phú </t>
  </si>
  <si>
    <t>Tổng số (Ha)</t>
  </si>
  <si>
    <t>Cơ cấu (%)</t>
  </si>
  <si>
    <t>TỔNG SỐ</t>
  </si>
  <si>
    <t>Đất nông nghiệp</t>
  </si>
  <si>
    <t>Đất sản xuất nông nghiệp</t>
  </si>
  <si>
    <t>Đất trồng cây hàng năm</t>
  </si>
  <si>
    <t xml:space="preserve">     Đất trồng lúa</t>
  </si>
  <si>
    <t xml:space="preserve">     Đất cỏ dùng vào chăn nuôi</t>
  </si>
  <si>
    <t xml:space="preserve">     Đất trồng cây hàng năm khác</t>
  </si>
  <si>
    <t>Đất trồng cây lâu năm</t>
  </si>
  <si>
    <t>Đất lâm nghiệp có rừng</t>
  </si>
  <si>
    <t xml:space="preserve">     Rừng sản xuất</t>
  </si>
  <si>
    <t xml:space="preserve">     Rừng phòng hộ</t>
  </si>
  <si>
    <t xml:space="preserve">     Rừng đặc dụng</t>
  </si>
  <si>
    <t>Đất nuôi trồng thuỷ sản</t>
  </si>
  <si>
    <t>Đất làm muối</t>
  </si>
  <si>
    <t>Đất nông nghiệp khác</t>
  </si>
  <si>
    <t>Đất phi nông nghiệp</t>
  </si>
  <si>
    <t>Đất ở</t>
  </si>
  <si>
    <t>Đất ở đô thị</t>
  </si>
  <si>
    <t>Đất ở nông thôn</t>
  </si>
  <si>
    <t>Đất chuyên dùng</t>
  </si>
  <si>
    <t>Đất trụ sở cơ quan, công trình sự nghiệp</t>
  </si>
  <si>
    <t>Đất quốc phòng, an ninh</t>
  </si>
  <si>
    <t>Đất sản xuất, kinh doanh phi nông nghiệp</t>
  </si>
  <si>
    <t>Đất tôn giáo, tín ngưỡng</t>
  </si>
  <si>
    <t>Đất nghĩa trang, nghĩa địa</t>
  </si>
  <si>
    <t>Đất sông suối và mặt nước chuyên dùng</t>
  </si>
  <si>
    <t>Đất phi nông nghiệp khác</t>
  </si>
  <si>
    <t>Đất chưa sử dụng</t>
  </si>
  <si>
    <t>Đất bằng chưa sử dụng</t>
  </si>
  <si>
    <t>Đất đồi núi chưa sử dụng</t>
  </si>
  <si>
    <t>Núi đá không có rừng cây</t>
  </si>
  <si>
    <t xml:space="preserve"> Ha</t>
  </si>
  <si>
    <t>Trong đó:</t>
  </si>
  <si>
    <t>Đất sản xuất</t>
  </si>
  <si>
    <t>Đất lâm</t>
  </si>
  <si>
    <t>Đất chuyên</t>
  </si>
  <si>
    <t>nông nghiệp</t>
  </si>
  <si>
    <t xml:space="preserve">nghiệp </t>
  </si>
  <si>
    <t>dùng</t>
  </si>
  <si>
    <t>%</t>
  </si>
  <si>
    <t>5. Dân số trung bình phân theo giới tính và phân theo thành thị, nông thôn</t>
  </si>
  <si>
    <t>Phân theo giới tính</t>
  </si>
  <si>
    <t>Phân theo thành thị, nông thôn</t>
  </si>
  <si>
    <t>Nam</t>
  </si>
  <si>
    <t>Nữ</t>
  </si>
  <si>
    <t xml:space="preserve">Thành thị </t>
  </si>
  <si>
    <t>Nông thôn</t>
  </si>
  <si>
    <t>Người</t>
  </si>
  <si>
    <t>Năm 2017</t>
  </si>
  <si>
    <t>Năm 2018</t>
  </si>
  <si>
    <t>Năm 2019</t>
  </si>
  <si>
    <t>Năm 2020</t>
  </si>
  <si>
    <t>Năm 2021</t>
  </si>
  <si>
    <t>Sơ bộ năm 2022</t>
  </si>
  <si>
    <t>Sơ bộ 2022</t>
  </si>
  <si>
    <t xml:space="preserve">TỔNG SỐ </t>
  </si>
  <si>
    <t>Sơ bộ  2022</t>
  </si>
  <si>
    <t>Diện tích</t>
  </si>
  <si>
    <t>Dân số trung bình</t>
  </si>
  <si>
    <t>Mật độ dân số</t>
  </si>
  <si>
    <t>(Người)</t>
  </si>
  <si>
    <t xml:space="preserve">Cuộc </t>
  </si>
  <si>
    <t xml:space="preserve">Chia ra </t>
  </si>
  <si>
    <t>Lần đầu</t>
  </si>
  <si>
    <t>Lần thứ 2 trở lên</t>
  </si>
  <si>
    <t xml:space="preserve">Vụ </t>
  </si>
  <si>
    <t>…</t>
  </si>
  <si>
    <t xml:space="preserve">Nam </t>
  </si>
  <si>
    <t xml:space="preserve">Nữ </t>
  </si>
  <si>
    <t>(Phân ngành kinh tế cấp I)</t>
  </si>
  <si>
    <t>18. Thu ngân sách Nhà nước địa phương</t>
  </si>
  <si>
    <t>Triệu đồng</t>
  </si>
  <si>
    <t>Tổng thu ngân sách Nhà nước</t>
  </si>
  <si>
    <t>Thu nội địa</t>
  </si>
  <si>
    <t>Thu từ khu vực doanh nghiệp nhà nước</t>
  </si>
  <si>
    <t>Thu từ doanh nghiệp có vốn đầu tư nước ngoài</t>
  </si>
  <si>
    <t>Thu từ khu vực kinh tế ngoài Nhà nước</t>
  </si>
  <si>
    <t>Thu thuế thu nhập cá nhân</t>
  </si>
  <si>
    <t>Thuế bảo vệ môi trường</t>
  </si>
  <si>
    <t>Lệ phí trước bạ</t>
  </si>
  <si>
    <t>Thu phí, lệ phí</t>
  </si>
  <si>
    <t>Thuế sử dụng đất nông nghiệp</t>
  </si>
  <si>
    <t>Thuế sử dụng đất phi nông nghiệp</t>
  </si>
  <si>
    <t>Tiền cho thuê đất, thuê mặt nước</t>
  </si>
  <si>
    <t>Thu tiền sử dụng đất</t>
  </si>
  <si>
    <t>Tiền cho thuê và tiền bán nhà ở thuộc sở hữu Nhà nước</t>
  </si>
  <si>
    <t>Thu xổ số kiến thiết</t>
  </si>
  <si>
    <t>Thu tiền cấp quyền khai thác khoáng sản</t>
  </si>
  <si>
    <t>Thu khác ngân sách</t>
  </si>
  <si>
    <t>Thu từ quỹ đất công ích, hoa lợi công sản khác</t>
  </si>
  <si>
    <t>Thu viện trợ</t>
  </si>
  <si>
    <t>19. Cơ cấu thu ngân sách Nhà nước địa phương</t>
  </si>
  <si>
    <t xml:space="preserve"> %</t>
  </si>
  <si>
    <t>20. Chi ngân sách Nhà nước địa phương</t>
  </si>
  <si>
    <t>TỔNG CHI NGÂN SÁCH CẤP HUYỆN</t>
  </si>
  <si>
    <t>Chi bổ sung cân đối cho ngân sách cấp xã</t>
  </si>
  <si>
    <t>Chi ngân sách cấp huyện theo lĩnh vực</t>
  </si>
  <si>
    <t>Chi đầu tư phát triển</t>
  </si>
  <si>
    <t>Chi đầu tư cho các dự án</t>
  </si>
  <si>
    <t>Chi đầu tư phát triển khác</t>
  </si>
  <si>
    <t>Chi thường xuyên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</si>
  <si>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</si>
  <si>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</si>
  <si>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</si>
  <si>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</si>
  <si>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</si>
  <si>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</si>
  <si>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</si>
  <si>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</si>
  <si>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Chi hoạt động của cơ quan quản lý Nhà nước, Đảng, đoàn thể</t>
  </si>
  <si>
    <t>Chi bảo đảm xã hội</t>
  </si>
  <si>
    <t>Dự phòng ngân sách</t>
  </si>
  <si>
    <t>Chi tạo nguồn, điều chỉnh tiền lương</t>
  </si>
  <si>
    <r>
      <rPr>
        <b/>
        <sz val="12"/>
        <rFont val="Arial"/>
        <family val="2"/>
      </rPr>
      <t xml:space="preserve">21. </t>
    </r>
    <r>
      <rPr>
        <b/>
        <sz val="12"/>
        <color theme="1"/>
        <rFont val="Arial"/>
        <family val="2"/>
      </rPr>
      <t>Cơ cấu</t>
    </r>
    <r>
      <rPr>
        <b/>
        <sz val="12"/>
        <rFont val="Arial"/>
        <family val="2"/>
      </rPr>
      <t xml:space="preserve"> chi ngân sách Nhà nước địa phương</t>
    </r>
  </si>
  <si>
    <t>22. Bảo hiểm xã hội, bảo hiểm y tế và bảo hiểm thất nghiệp</t>
  </si>
  <si>
    <t>Số người tham gia bảo hiểm (Người)</t>
  </si>
  <si>
    <t xml:space="preserve">Bảo hiểm xã hội </t>
  </si>
  <si>
    <t xml:space="preserve">Bảo hiểm y tế </t>
  </si>
  <si>
    <t xml:space="preserve">Bảo hiểm thất nghiệp </t>
  </si>
  <si>
    <t>Số người/lượt người được hưởng 
bảo hiểm (Người/lượt người)</t>
  </si>
  <si>
    <t>Số người hưởng BHXH hàng tháng (Người)</t>
  </si>
  <si>
    <t>Số lượt người hưởng BHXH 1 lần (Lượt người)</t>
  </si>
  <si>
    <t>Bảo hiểm y tế</t>
  </si>
  <si>
    <t>Số lượt người khám chữa bệnh bảo hiểm y tế (Lượt người)</t>
  </si>
  <si>
    <t>Số người hưởng BHTN hàng tháng (Người)</t>
  </si>
  <si>
    <t>Số lượt người hưởng trợ cấp BHTN 1 lần, học nghề,
tìm việc làm (Lượt người)</t>
  </si>
  <si>
    <t>Cơ sở</t>
  </si>
  <si>
    <t>Phân theo thành phần kinh tế</t>
  </si>
  <si>
    <t xml:space="preserve">Nhà nước </t>
  </si>
  <si>
    <t xml:space="preserve">Ngoài Nhà nước </t>
  </si>
  <si>
    <t>Khu vực có vốn đầu tư nước ngoài</t>
  </si>
  <si>
    <t>Phân theo ngành công nghiệp</t>
  </si>
  <si>
    <t xml:space="preserve">   Khai thác than cứng và than non</t>
  </si>
  <si>
    <t xml:space="preserve">   Khai thác quặng kim loại</t>
  </si>
  <si>
    <t xml:space="preserve">   Khai khoáng khác</t>
  </si>
  <si>
    <t xml:space="preserve">   Sản xuất chế biến thực phẩm</t>
  </si>
  <si>
    <t xml:space="preserve">   Sản xuất đồ uống</t>
  </si>
  <si>
    <t xml:space="preserve">   Dệt</t>
  </si>
  <si>
    <t xml:space="preserve">   Sản xuất trang phục</t>
  </si>
  <si>
    <t xml:space="preserve">   Sản xuất da và các sản phẩm có liên quan</t>
  </si>
  <si>
    <t xml:space="preserve">   Chế biến gỗ và sản xuất sản phẩm từ gỗ, tre, nứa</t>
  </si>
  <si>
    <t xml:space="preserve">   Sản xuất giấy và sản phẩm từ giấy</t>
  </si>
  <si>
    <t xml:space="preserve">   In, sao chép bản ghi các loại</t>
  </si>
  <si>
    <t xml:space="preserve">   Sản xuất than cốc, sản phẩm dầu mỏ tinh chế</t>
  </si>
  <si>
    <t xml:space="preserve">   Sản xuất hoá chất và sản phẩm hoá chất</t>
  </si>
  <si>
    <t xml:space="preserve">   Sản xuất thuốc, hoá dược và dược liệu</t>
  </si>
  <si>
    <t xml:space="preserve">   Sản xuất sản phẩm từ cao su và plastic</t>
  </si>
  <si>
    <t xml:space="preserve">   Sản xuất sản phẩm từ khoáng phi kim loại khác</t>
  </si>
  <si>
    <t xml:space="preserve">   Sản xuất kim loại</t>
  </si>
  <si>
    <t xml:space="preserve">   Sản xuất sản phẩm từ kim loại đúc sẵn (trừ máy móc, thiết bị)</t>
  </si>
  <si>
    <t xml:space="preserve">   Sản xuất sản phẩm điện tử, máy vi tính và sản phẩm quang học</t>
  </si>
  <si>
    <t xml:space="preserve">   Sản xuất thiết bị điện</t>
  </si>
  <si>
    <t xml:space="preserve">   Sản xuất máy móc, thiết bị chưa được phân vào đâu</t>
  </si>
  <si>
    <t xml:space="preserve">   Sản xuất sửa chữa xe có động cơ</t>
  </si>
  <si>
    <t xml:space="preserve">   Sản xuất phương tiện vận tải khác</t>
  </si>
  <si>
    <t xml:space="preserve">   Sản xuất giường, tủ, bàn, ghế</t>
  </si>
  <si>
    <t xml:space="preserve">   Công nghiệp chế biến, chế tạo khác</t>
  </si>
  <si>
    <t xml:space="preserve">   Sửa chữa, bảo dưỡng và lắp đặt máy móc và thiết bị</t>
  </si>
  <si>
    <t xml:space="preserve">   Sản xuất và phân phối điện, khí đốt, nước nóng</t>
  </si>
  <si>
    <t xml:space="preserve">   Khai thác, xử lý và cung cấp nước</t>
  </si>
  <si>
    <t xml:space="preserve">   Thoát nước và xử lý nước thải</t>
  </si>
  <si>
    <t xml:space="preserve">   Hoạt động thu gom, xử lý và tiêu huỷ rác thải; tái chế phế liệu</t>
  </si>
  <si>
    <t>Lao động</t>
  </si>
  <si>
    <t>Doanh nghiệp Nhà nước</t>
  </si>
  <si>
    <t>Doanh nghiệp 100% vốn Nhà nước</t>
  </si>
  <si>
    <t>Doanh nghiệp hơn 50% vốn Nhà nước</t>
  </si>
  <si>
    <t>Tư nhân</t>
  </si>
  <si>
    <t>Công ty hợp danh</t>
  </si>
  <si>
    <t>Công ty TNHH</t>
  </si>
  <si>
    <t>Công ty cổ phần có vốn Nhà nước</t>
  </si>
  <si>
    <t>Công ty cổ phần không có vốn Nhà nước</t>
  </si>
  <si>
    <t>Doanh nghiệp có vốn đầu tư nước ngoài</t>
  </si>
  <si>
    <t>DN 100% vốn nước ngoài</t>
  </si>
  <si>
    <t>DN liên doanh với nước ngoài</t>
  </si>
  <si>
    <t xml:space="preserve"> Doanh nghiệp</t>
  </si>
  <si>
    <t>Phân theo ngành kinh tế</t>
  </si>
  <si>
    <t>Phân theo quy mô lao động</t>
  </si>
  <si>
    <t>Dưới 5</t>
  </si>
  <si>
    <t>5 - 9</t>
  </si>
  <si>
    <t xml:space="preserve">người </t>
  </si>
  <si>
    <t>người</t>
  </si>
  <si>
    <t>31. Diện tích các loại cây trồng phân theo nhóm cây</t>
  </si>
  <si>
    <t>Ha</t>
  </si>
  <si>
    <t>Tổng số</t>
  </si>
  <si>
    <t>Cây hàng năm</t>
  </si>
  <si>
    <t xml:space="preserve">Trong đó: </t>
  </si>
  <si>
    <t>Cây lương thực có hạt</t>
  </si>
  <si>
    <t>Cây CN hàng năm</t>
  </si>
  <si>
    <t>Cây lâu năm</t>
  </si>
  <si>
    <t>Cây CN lâu năm</t>
  </si>
  <si>
    <t>Cây ăn quả</t>
  </si>
  <si>
    <t>32. Sản lượng lương thực có hạt</t>
  </si>
  <si>
    <t>Sản lượng lương thực</t>
  </si>
  <si>
    <t>có hạt (Tấn)</t>
  </si>
  <si>
    <t>bình quân đầu người (kg/người)</t>
  </si>
  <si>
    <t>34. Diện tích gieo trồng một số cây hàng năm</t>
  </si>
  <si>
    <t>Lúa</t>
  </si>
  <si>
    <t xml:space="preserve">Ngô </t>
  </si>
  <si>
    <t>Khoai lang</t>
  </si>
  <si>
    <t>Sắn</t>
  </si>
  <si>
    <t>Mía</t>
  </si>
  <si>
    <t>35. Năng suất gieo trồng một số cây hàng năm</t>
  </si>
  <si>
    <t>Tạ/ha</t>
  </si>
  <si>
    <t>36. Sản lượng một số cây hàng năm</t>
  </si>
  <si>
    <t>Tấn</t>
  </si>
  <si>
    <t>38. Diện tích gieo trồng và sản lượng lúa cả năm</t>
  </si>
  <si>
    <t>Diện tích (Ha)</t>
  </si>
  <si>
    <t>Lúa đông xuân</t>
  </si>
  <si>
    <t>Lúa hè thu</t>
  </si>
  <si>
    <t>Lúa thu đông</t>
  </si>
  <si>
    <t>Sản lượng (Tấn)</t>
  </si>
  <si>
    <t>Chỉ số phát triển (Năm trước =100) - %</t>
  </si>
  <si>
    <t>Sản lượng</t>
  </si>
  <si>
    <t>Có thể ghi mùa vụ phù hợp với địa phương</t>
  </si>
  <si>
    <t>39. Diện tích hiện có một số cây lâu năm</t>
  </si>
  <si>
    <t xml:space="preserve"> Ha </t>
  </si>
  <si>
    <t xml:space="preserve">Cây ăn quả </t>
  </si>
  <si>
    <t xml:space="preserve">Nho </t>
  </si>
  <si>
    <t xml:space="preserve">Xoài </t>
  </si>
  <si>
    <t xml:space="preserve">Cam, quýt </t>
  </si>
  <si>
    <t xml:space="preserve">Nhãn </t>
  </si>
  <si>
    <t xml:space="preserve">Vải, chôm chôm </t>
  </si>
  <si>
    <t xml:space="preserve">Cây công nghiệp lâu năm </t>
  </si>
  <si>
    <t>Chỉ số phát triển (Năm trước = 100) - %</t>
  </si>
  <si>
    <t>Nhãn</t>
  </si>
  <si>
    <t>Cây công nghiệp lâu năm</t>
  </si>
  <si>
    <t>Chú ý : Có thể thay thế cây khác đặc trưng cho huyện nếu không có các loại cây trên.</t>
  </si>
  <si>
    <t>40. Diện tích cho sản phẩm một số cây lâu năm</t>
  </si>
  <si>
    <t>Cam, quýt</t>
  </si>
  <si>
    <t>41. Sản lượng một số cây lâu năm</t>
  </si>
  <si>
    <t>Trâu</t>
  </si>
  <si>
    <t>Bò</t>
  </si>
  <si>
    <t>Lợn</t>
  </si>
  <si>
    <t>Con</t>
  </si>
  <si>
    <t>43. Sản lượng sản phẩm chăn nuôi chủ yếu</t>
  </si>
  <si>
    <t>Sản lượng thịt trâu hơi xuất chuồng (Tấn)</t>
  </si>
  <si>
    <t>Sản lượng thịt bò hơi xuất chuồng (Tấn)</t>
  </si>
  <si>
    <t>Sản lượng thịt lợn hơi xuất chuồng (Tấn)</t>
  </si>
  <si>
    <t>Sản lượng thịt gia cầm hơi giết, bán (Tấn)</t>
  </si>
  <si>
    <t>Sản lượng sữa tươi (Nghìn lít)</t>
  </si>
  <si>
    <t>Trứng gia cầm (Nghìn quả)</t>
  </si>
  <si>
    <t>44. Diện tích rừng trồng mới tập trung phân theo loại rừng</t>
  </si>
  <si>
    <t>Rừng sản xuất</t>
  </si>
  <si>
    <t>Rừng phòng hộ</t>
  </si>
  <si>
    <t>Rừng đặc dụng</t>
  </si>
  <si>
    <t>45. Sản lượng gỗ và lâm sản ngoài gỗ phân theo loại lâm sản</t>
  </si>
  <si>
    <t>Đơn vị
tính</t>
  </si>
  <si>
    <t>1. Gỗ</t>
  </si>
  <si>
    <t>2. Củi</t>
  </si>
  <si>
    <t>Ste</t>
  </si>
  <si>
    <t>3. Sản phẩm lâm sản ngoài gỗ khai thác, thu nhặt từ rừng và từ cây lâm nghiệp trồng phân tán</t>
  </si>
  <si>
    <t xml:space="preserve">Luồng, vầu </t>
  </si>
  <si>
    <t xml:space="preserve">Nghìn cây </t>
  </si>
  <si>
    <t>Tre</t>
  </si>
  <si>
    <t xml:space="preserve">Trúc </t>
  </si>
  <si>
    <t>Giang</t>
  </si>
  <si>
    <t xml:space="preserve">Nứa hàng </t>
  </si>
  <si>
    <t xml:space="preserve">Song mây </t>
  </si>
  <si>
    <t xml:space="preserve">Tấn </t>
  </si>
  <si>
    <t xml:space="preserve">Nhựa thông </t>
  </si>
  <si>
    <t xml:space="preserve">Quế </t>
  </si>
  <si>
    <t xml:space="preserve">Thảo quả </t>
  </si>
  <si>
    <t xml:space="preserve">Nhựa trám </t>
  </si>
  <si>
    <t xml:space="preserve">Lá cọ </t>
  </si>
  <si>
    <t xml:space="preserve">Nghìn lá </t>
  </si>
  <si>
    <t xml:space="preserve">Lá dừa nước </t>
  </si>
  <si>
    <t xml:space="preserve">Lá dong </t>
  </si>
  <si>
    <t>Lá nón</t>
  </si>
  <si>
    <t xml:space="preserve">Cánh kiến </t>
  </si>
  <si>
    <t xml:space="preserve">Măng tươi </t>
  </si>
  <si>
    <t xml:space="preserve">Mộc nhĩ </t>
  </si>
  <si>
    <t>Danh mục sản phẩm lấy theo đặc thù của địa phương</t>
  </si>
  <si>
    <t xml:space="preserve">46. Diện tích mặt nước nuôi trồng thủy sản </t>
  </si>
  <si>
    <t xml:space="preserve">Phân theo loại thủy sản </t>
  </si>
  <si>
    <t xml:space="preserve">Tôm </t>
  </si>
  <si>
    <t xml:space="preserve">Cá </t>
  </si>
  <si>
    <t xml:space="preserve">Thủy sản khác </t>
  </si>
  <si>
    <t xml:space="preserve">Phân theo ngành kinh tế </t>
  </si>
  <si>
    <t>Nuôi trồng thủy sản biển</t>
  </si>
  <si>
    <t>Nuôi trồng thủy sản nội địa</t>
  </si>
  <si>
    <t>47. Diện tích thu hoạch thủy sản phân theo ngành kinh tế và hình thức nuôi chủ yếu</t>
  </si>
  <si>
    <t>Phân theo hình thức nuôi chủ yếu</t>
  </si>
  <si>
    <t>Ao/vuông</t>
  </si>
  <si>
    <t>Đăng/quầng</t>
  </si>
  <si>
    <t>Ruộng lúa</t>
  </si>
  <si>
    <t>Khác</t>
  </si>
  <si>
    <t>48. Sản lượng thuỷ sản</t>
  </si>
  <si>
    <t xml:space="preserve">Phân theo khai thác, nuôi trồng </t>
  </si>
  <si>
    <t>Khai thác</t>
  </si>
  <si>
    <t xml:space="preserve">Nuôi trồng </t>
  </si>
  <si>
    <t>49. Số trường, lớp học mầm non</t>
  </si>
  <si>
    <t>Số trường học (Trường)</t>
  </si>
  <si>
    <t>Phân theo loại hình</t>
  </si>
  <si>
    <t>Công lập</t>
  </si>
  <si>
    <t xml:space="preserve">Ngoài công lập </t>
  </si>
  <si>
    <t>Phân theo loại trường</t>
  </si>
  <si>
    <t>Nhà trẻ</t>
  </si>
  <si>
    <t>Mẫu giáo</t>
  </si>
  <si>
    <t>Mầm non</t>
  </si>
  <si>
    <t>Số lớp học/nhóm trẻ (Lớp/Nhóm)</t>
  </si>
  <si>
    <t xml:space="preserve">Công lập </t>
  </si>
  <si>
    <r>
      <rPr>
        <b/>
        <sz val="10"/>
        <rFont val="Arial"/>
        <family val="2"/>
      </rPr>
      <t xml:space="preserve">Chỉ số phát triển (Năm trước = 100) </t>
    </r>
    <r>
      <rPr>
        <b/>
        <i/>
        <sz val="10"/>
        <rFont val="Arial"/>
        <family val="2"/>
      </rPr>
      <t xml:space="preserve">- </t>
    </r>
    <r>
      <rPr>
        <b/>
        <sz val="10"/>
        <rFont val="Arial"/>
        <family val="2"/>
      </rPr>
      <t>%</t>
    </r>
  </si>
  <si>
    <t>Số trường học</t>
  </si>
  <si>
    <t xml:space="preserve">Số lớp học/nhóm trẻ </t>
  </si>
  <si>
    <t>Trường</t>
  </si>
  <si>
    <t>Lớp/nhóm trẻ</t>
  </si>
  <si>
    <t>52. Số giáo viên mầm non</t>
  </si>
  <si>
    <t>Trong đó: Số giáo viên đạt chuẩn trở lên</t>
  </si>
  <si>
    <t xml:space="preserve"> Người</t>
  </si>
  <si>
    <t>54. Số học sinh mầm non</t>
  </si>
  <si>
    <t>Học sinh</t>
  </si>
  <si>
    <t>56. Số trường học, lớp học tiểu học và trung học cơ sở</t>
  </si>
  <si>
    <t>Ngoài công lập</t>
  </si>
  <si>
    <t xml:space="preserve">Tiểu học </t>
  </si>
  <si>
    <t xml:space="preserve">Trung học cơ sở </t>
  </si>
  <si>
    <t>Tiểu học và trung học cơ sở</t>
  </si>
  <si>
    <t>Số lớp học (Lớp)</t>
  </si>
  <si>
    <t>Phổ thông cơ sở</t>
  </si>
  <si>
    <t>Số lớp học</t>
  </si>
  <si>
    <t xml:space="preserve">Trường </t>
  </si>
  <si>
    <t xml:space="preserve"> Lớp </t>
  </si>
  <si>
    <t>Chia ra</t>
  </si>
  <si>
    <t>Tiểu học</t>
  </si>
  <si>
    <t>Trung học cơ sở</t>
  </si>
  <si>
    <t>59. Số phòng học phổ thông</t>
  </si>
  <si>
    <t>Phòng</t>
  </si>
  <si>
    <t>Phân theo kiên cố/ bán kiên cố/ nhà tạm</t>
  </si>
  <si>
    <t>Kiên cố</t>
  </si>
  <si>
    <t>Bán kiên cố</t>
  </si>
  <si>
    <t>Nhà tạm</t>
  </si>
  <si>
    <r>
      <rPr>
        <vertAlign val="superscript"/>
        <sz val="10"/>
        <rFont val="Arial"/>
        <family val="2"/>
      </rPr>
      <t>(*)</t>
    </r>
    <r>
      <rPr>
        <sz val="10"/>
        <rFont val="Arial"/>
        <family val="2"/>
      </rPr>
      <t>Trường phổ thông cơ sở là trường ghép giữa tiểu học và trung học cơ sở, có từ lớp 1 đến lớp 9.</t>
    </r>
  </si>
  <si>
    <t>61. Số giáo viên phổ thông phân theo loại hình, giới tính và cấp học</t>
  </si>
  <si>
    <t>Phân theo cấp học</t>
  </si>
  <si>
    <t xml:space="preserve">Người </t>
  </si>
  <si>
    <r>
      <rPr>
        <sz val="10"/>
        <color indexed="8"/>
        <rFont val="Arial"/>
        <family val="2"/>
      </rPr>
      <t xml:space="preserve">Trung học cơ sở  </t>
    </r>
    <r>
      <rPr>
        <i/>
        <sz val="10"/>
        <color indexed="8"/>
        <rFont val="Arial"/>
        <family val="2"/>
      </rPr>
      <t xml:space="preserve">         </t>
    </r>
  </si>
  <si>
    <t>63. Số học sinh phổ thông phân theo loại hình, giới tính và cấp học</t>
  </si>
  <si>
    <t xml:space="preserve">Học sinh </t>
  </si>
  <si>
    <t>65. Số cơ sở y tế, giường bệnh do cấp huyện quản lý</t>
  </si>
  <si>
    <t>Số cơ sở y tế (Cơ sở)</t>
  </si>
  <si>
    <t xml:space="preserve">Bệnh viện </t>
  </si>
  <si>
    <t>Bệnh viện điều dưỡng và phục hồi chức năng</t>
  </si>
  <si>
    <t xml:space="preserve">Bệnh viện da liễu </t>
  </si>
  <si>
    <t xml:space="preserve">Nhà hộ sinh </t>
  </si>
  <si>
    <t>Phòng khám đa khoa khu vực</t>
  </si>
  <si>
    <t>Trạm y tế xã, phường, cơ quan, xí nghiệp</t>
  </si>
  <si>
    <t>Số giường bệnh (Giường)</t>
  </si>
  <si>
    <t>66. Số nhân lực y tế do cấp huyện quản lý</t>
  </si>
  <si>
    <t xml:space="preserve"> Người </t>
  </si>
  <si>
    <t xml:space="preserve">Số nhân lực ngành y </t>
  </si>
  <si>
    <t xml:space="preserve">Bác sĩ </t>
  </si>
  <si>
    <t xml:space="preserve">Y sĩ </t>
  </si>
  <si>
    <r>
      <rPr>
        <sz val="10"/>
        <color indexed="8"/>
        <rFont val="Arial"/>
        <family val="2"/>
      </rPr>
      <t>Điều dưỡng</t>
    </r>
    <r>
      <rPr>
        <i/>
        <sz val="10"/>
        <color indexed="8"/>
        <rFont val="Arial"/>
        <family val="2"/>
      </rPr>
      <t xml:space="preserve"> </t>
    </r>
  </si>
  <si>
    <t xml:space="preserve">Hộ sinh </t>
  </si>
  <si>
    <t xml:space="preserve">Kỹ thuật viên Y </t>
  </si>
  <si>
    <t xml:space="preserve">Khác </t>
  </si>
  <si>
    <t>Số nhân lực ngành dược</t>
  </si>
  <si>
    <t xml:space="preserve">Dược sĩ </t>
  </si>
  <si>
    <t>Dược sĩ cao đẳng, trung cấp</t>
  </si>
  <si>
    <t xml:space="preserve">Dược tá </t>
  </si>
  <si>
    <t>Kỹ thuật viên dược</t>
  </si>
  <si>
    <t>68. Một số chỉ tiêu về mức sống dân cư</t>
  </si>
  <si>
    <t>Thu nhập bình quân đầu người 1 tháng (Triệu đồng)</t>
  </si>
  <si>
    <t>Số hộ nghèo (Hộ)</t>
  </si>
  <si>
    <t>Tỷ lệ hộ nghèo (%)</t>
  </si>
  <si>
    <t>Số hộ cận nghèo (Hộ)</t>
  </si>
  <si>
    <t>Tỷ lệ hộ cận nghèo (%)</t>
  </si>
  <si>
    <t>Số hộ thiếu đói (Hộ)</t>
  </si>
  <si>
    <t>Số nhân khẩu thiếu đói (Nhân khẩu)</t>
  </si>
  <si>
    <t>Tỷ lệ hộ sử dụng nước hợp vệ sinh (%)</t>
  </si>
  <si>
    <t>Tỷ lệ hộ sử dụng hố xí hợp vệ sinh (%)</t>
  </si>
  <si>
    <t>Tỷ lệ hộ dùng điện sinh hoạt (%)</t>
  </si>
  <si>
    <t>Tỷ lệ chất thải rắn được thu gom, xử lý (%)</t>
  </si>
  <si>
    <t>69. Nông thôn mới</t>
  </si>
  <si>
    <t>1. Số xã đạt chuẩn nông thôn mới (Xã)</t>
  </si>
  <si>
    <t xml:space="preserve">     Tỷ lệ xã đạt chuẩn nông thôn mới (%)</t>
  </si>
  <si>
    <t>2. Số xã đạt chuẩn nông thôn mới nâng cao (Xã)</t>
  </si>
  <si>
    <t xml:space="preserve">     Tỷ lệ xã đạt chuẩn nông thôn mới nâng cao (%)</t>
  </si>
  <si>
    <t>3. Số xã đạt chuẩn nông thôn mới kiểu mẫu (Xã)</t>
  </si>
  <si>
    <t xml:space="preserve">    Tỷ lệ xã đạt chuẩn nông thôn mới kiểu mẫu (%)</t>
  </si>
  <si>
    <t>70. Tư pháp</t>
  </si>
  <si>
    <t>Số vụ án đã truy tố  (Vụ)</t>
  </si>
  <si>
    <t>Số bị can đã truy tố (Người)</t>
  </si>
  <si>
    <t>Cá nhân</t>
  </si>
  <si>
    <t>Pháp nhân</t>
  </si>
  <si>
    <t>Số vụ án đã xét xử sở thẩm (Vụ)</t>
  </si>
  <si>
    <t>Số bị cáo đã xét xử sở thẩm (Người)</t>
  </si>
  <si>
    <t>71. Trật tự và an toàn xã hội</t>
  </si>
  <si>
    <t>Tai nạn giao thông</t>
  </si>
  <si>
    <t>Số vụ tai nạn (Vụ)</t>
  </si>
  <si>
    <t>Đường bộ</t>
  </si>
  <si>
    <t>Đường sắt</t>
  </si>
  <si>
    <t xml:space="preserve">Đường thủy </t>
  </si>
  <si>
    <t>Số người chết (Người)</t>
  </si>
  <si>
    <t>Số người bị thương (Người)</t>
  </si>
  <si>
    <t>Cháy, nổ</t>
  </si>
  <si>
    <t>Số vụ cháy, nổ (Vụ)</t>
  </si>
  <si>
    <t>Thiệt hại về tài sản (Triệu đồng)</t>
  </si>
  <si>
    <t>72. Thiệt hại do thiên tai</t>
  </si>
  <si>
    <t xml:space="preserve">Thiệt hại về người (Người) </t>
  </si>
  <si>
    <t>Số người chết và mất tích</t>
  </si>
  <si>
    <t xml:space="preserve">Số người bị thương </t>
  </si>
  <si>
    <t xml:space="preserve">Thiệt hại về nhà ở (Nhà) </t>
  </si>
  <si>
    <r>
      <rPr>
        <sz val="10"/>
        <rFont val="Arial"/>
        <family val="2"/>
      </rPr>
      <t>Số nhà bị sập đổ, cuốn trôi</t>
    </r>
    <r>
      <rPr>
        <sz val="10"/>
        <color indexed="10"/>
        <rFont val="Arial"/>
        <family val="2"/>
      </rPr>
      <t xml:space="preserve"> </t>
    </r>
  </si>
  <si>
    <t xml:space="preserve">Nhà bị ngập nước, sạt lở, tốc mái </t>
  </si>
  <si>
    <t>Thiệt hại về nông nghiệp (Ha)</t>
  </si>
  <si>
    <t>Diện tích lúa bị thiệt hại</t>
  </si>
  <si>
    <t xml:space="preserve">Diện tích hoa màu bị thiệt hại </t>
  </si>
  <si>
    <t xml:space="preserve">Tổng giá trị thiệt hại do thiên tai gây ra (Tỷ đồng) </t>
  </si>
  <si>
    <r>
      <t>Doanh nghiệp ngoài Nhà nước</t>
    </r>
    <r>
      <rPr>
        <b/>
        <i/>
        <sz val="10"/>
        <color indexed="8"/>
        <rFont val="Arial"/>
        <family val="2"/>
      </rPr>
      <t/>
    </r>
  </si>
  <si>
    <t>Nông nghiệp, lâm nghiệp và thủy sản</t>
  </si>
  <si>
    <t xml:space="preserve">  Nông nghiệp</t>
  </si>
  <si>
    <t xml:space="preserve">  Lâm nghiệp</t>
  </si>
  <si>
    <t xml:space="preserve">  Thủy sản</t>
  </si>
  <si>
    <t xml:space="preserve">Công nghiệp khai khoáng </t>
  </si>
  <si>
    <t xml:space="preserve">Công nghiệp chế biến, chế tạo </t>
  </si>
  <si>
    <t xml:space="preserve">   Sản xuất đồ uống </t>
  </si>
  <si>
    <t xml:space="preserve">   Sản xuất sản phẩm thuốc lá </t>
  </si>
  <si>
    <t xml:space="preserve">   Dệt </t>
  </si>
  <si>
    <t xml:space="preserve">   Sản xuất trang phục </t>
  </si>
  <si>
    <t xml:space="preserve">   Sản xuất than cốc, sản phẩm dầu mỏ tinh</t>
  </si>
  <si>
    <t xml:space="preserve">   Sản xuất hóa chất và các sản phẩm hóa chất </t>
  </si>
  <si>
    <t xml:space="preserve">   Sản xuất thuốc, hóa dược và dược liệu</t>
  </si>
  <si>
    <t xml:space="preserve">   Sản xuất sản phẩm từ khoáng phi kim loại </t>
  </si>
  <si>
    <t xml:space="preserve">   Sản xuất sản phẩm từ kim loại đúc sẵn </t>
  </si>
  <si>
    <t xml:space="preserve">   Sản xuất phương tiện vận tải khác </t>
  </si>
  <si>
    <t xml:space="preserve">   Sản xuất giường, tủ, bàn ghế </t>
  </si>
  <si>
    <t xml:space="preserve">   Công nghiệp chế biến, chế tạo khác </t>
  </si>
  <si>
    <t xml:space="preserve">  Sửa chữa, bảo dưỡng lắp đặt máy móc </t>
  </si>
  <si>
    <t xml:space="preserve">Sản xuất phân phối điện, khí đốt, nước nóng,.. </t>
  </si>
  <si>
    <t xml:space="preserve">Cung cấp nước; hoạt động quản lý và xử lý rác thải, nước thải...                 </t>
  </si>
  <si>
    <t xml:space="preserve">    Khai thác, xử lý cung cấp nước </t>
  </si>
  <si>
    <t xml:space="preserve">    Thoát nước và xử lý nước thải </t>
  </si>
  <si>
    <t xml:space="preserve">    Hoạt động thu gom, xử lý và tiêu hủy rác thải </t>
  </si>
  <si>
    <t xml:space="preserve">    Xử lý ô nhiễm và hoạt động quản lý chất thải khác </t>
  </si>
  <si>
    <t xml:space="preserve">Xây dựng </t>
  </si>
  <si>
    <t xml:space="preserve">    Xây dựng nhà các loại</t>
  </si>
  <si>
    <t xml:space="preserve">    Xây dựng công trình kỹ thuật dân dụng</t>
  </si>
  <si>
    <t xml:space="preserve">   Hoạt động xây dựng chuyên dụng</t>
  </si>
  <si>
    <t>Bán buôn, bán lẻ; sửa chữa ô tô, mô tô, xe máy,…</t>
  </si>
  <si>
    <t xml:space="preserve">    Bán sửa chữa ô tô, mô tô, xe máy các loại </t>
  </si>
  <si>
    <t xml:space="preserve">    Bán buôn </t>
  </si>
  <si>
    <t xml:space="preserve">    Bán lẻ </t>
  </si>
  <si>
    <t xml:space="preserve">Vận tải, kho bãi </t>
  </si>
  <si>
    <t xml:space="preserve">    Vận tải đường sắt, đường bộ</t>
  </si>
  <si>
    <t xml:space="preserve">    Vận tải đường thủy </t>
  </si>
  <si>
    <t xml:space="preserve">    Kho bãi và các hoạt động hỗ trợ cho vận tải </t>
  </si>
  <si>
    <t xml:space="preserve">    Bưu chính và chuyển phát </t>
  </si>
  <si>
    <t xml:space="preserve">Dịch vụ lưu trú và ăn uống </t>
  </si>
  <si>
    <t xml:space="preserve">      Dịch vụ lưu trú </t>
  </si>
  <si>
    <t xml:space="preserve">      Dịch vụ ăn uống </t>
  </si>
  <si>
    <t xml:space="preserve">Thông tin, truyền thông </t>
  </si>
  <si>
    <t xml:space="preserve">     Hoạt động xuất bản </t>
  </si>
  <si>
    <t xml:space="preserve">     Hoạt động phát thanh truyền hình </t>
  </si>
  <si>
    <t xml:space="preserve">     Viễn thông</t>
  </si>
  <si>
    <t xml:space="preserve">     Lập trình máy vi tính và dịch vụ tư vấn </t>
  </si>
  <si>
    <t xml:space="preserve">     Hoạt động dịch vụ thông tin </t>
  </si>
  <si>
    <t xml:space="preserve">Hoạt động tài chính, ngân hàng và bảo hiểm </t>
  </si>
  <si>
    <t xml:space="preserve">     Hoạt động tài chính </t>
  </si>
  <si>
    <t xml:space="preserve">     Hoạt động bảo hiểm </t>
  </si>
  <si>
    <t xml:space="preserve">Hoạt động kinh doanh bất động sản </t>
  </si>
  <si>
    <t xml:space="preserve">Hoạt động chuyên môn khoa học &amp; công nghệ </t>
  </si>
  <si>
    <t xml:space="preserve">    Hoạt động pháp luật kế toán kiểm toán </t>
  </si>
  <si>
    <r>
      <rPr>
        <sz val="10"/>
        <rFont val="Arial"/>
        <family val="2"/>
      </rPr>
      <t xml:space="preserve">    Hoạt động của trụ sở văn phòng </t>
    </r>
    <r>
      <rPr>
        <i/>
        <sz val="10"/>
        <rFont val="Arial"/>
        <family val="2"/>
      </rPr>
      <t xml:space="preserve"> </t>
    </r>
  </si>
  <si>
    <t xml:space="preserve">    Hoạt động kiến trúc</t>
  </si>
  <si>
    <t xml:space="preserve">    Nghiên cứu khoa học và phát triển </t>
  </si>
  <si>
    <t xml:space="preserve">    Quảng cáo và nghiên cứu thị trường </t>
  </si>
  <si>
    <t xml:space="preserve">    Hoạt động chuyên môn khoa học công nghệ </t>
  </si>
  <si>
    <t xml:space="preserve">    Hoạt động thú y </t>
  </si>
  <si>
    <t xml:space="preserve">Hoạt động hành chính và dịch vụ hỗ trợ </t>
  </si>
  <si>
    <t xml:space="preserve">    Cho thuê máy móc thiết bị </t>
  </si>
  <si>
    <t xml:space="preserve">    Hoạt động dịch vụ lao động và việc làm </t>
  </si>
  <si>
    <t xml:space="preserve">    Hoạt động của các đại lý du lịch </t>
  </si>
  <si>
    <t xml:space="preserve">    Hoạt động điều tra đảm bảo an toàn </t>
  </si>
  <si>
    <t xml:space="preserve">    Hoạt động dịch vụ liên quan đến khu nhà, công nghiệp </t>
  </si>
  <si>
    <t xml:space="preserve">   Hoạt động hành chính, hỗ trợ văn phòng </t>
  </si>
  <si>
    <t xml:space="preserve">Giáo dục và đào tạo </t>
  </si>
  <si>
    <t xml:space="preserve">Y tế và hoạt động cứu trợ xã hội </t>
  </si>
  <si>
    <t xml:space="preserve">   Hoạt động y tế </t>
  </si>
  <si>
    <t xml:space="preserve">   Hoạt động chăm sóc, điều dưỡng tập trung </t>
  </si>
  <si>
    <t xml:space="preserve">   Hoạt động trợ giúp xã hội không tập trung </t>
  </si>
  <si>
    <t xml:space="preserve">Nghệ thuật vui chơi, giải trí </t>
  </si>
  <si>
    <t xml:space="preserve">     Hoạt động sáng tác, nghệ thuật, giải trí </t>
  </si>
  <si>
    <t xml:space="preserve">     Hoạt động của thư viện, lưu trữ, bảo tàng và các hoạt động văn hóa khác </t>
  </si>
  <si>
    <t xml:space="preserve">     Hoạt động xổ số</t>
  </si>
  <si>
    <t xml:space="preserve">     Hoạt động thể thao, vui chơi, giải trí </t>
  </si>
  <si>
    <t>Hoạt động dịch vụ khác</t>
  </si>
  <si>
    <t xml:space="preserve">   Hoạt động của các hiệp hội, tổ chức khác </t>
  </si>
  <si>
    <t xml:space="preserve">    Sửa chữa máy vi tính, đồ dùng cá nhân </t>
  </si>
  <si>
    <t xml:space="preserve">    Hoạt động dịch vụ cá nhân khác </t>
  </si>
  <si>
    <t xml:space="preserve">   Nông nghiệp</t>
  </si>
  <si>
    <t xml:space="preserve">   Lâm nghiệp</t>
  </si>
  <si>
    <t xml:space="preserve">   Thủy sản</t>
  </si>
  <si>
    <t>10-49</t>
  </si>
  <si>
    <t>50-199</t>
  </si>
  <si>
    <t>1000-5000</t>
  </si>
  <si>
    <t>14,86</t>
  </si>
  <si>
    <t>11,38</t>
  </si>
  <si>
    <t>8,14</t>
  </si>
  <si>
    <t>5,62</t>
  </si>
  <si>
    <t>8,79</t>
  </si>
  <si>
    <t>3,5</t>
  </si>
  <si>
    <t>7,05</t>
  </si>
  <si>
    <t>5,80</t>
  </si>
  <si>
    <t>4,46</t>
  </si>
  <si>
    <t>2,96</t>
  </si>
  <si>
    <t>95,52</t>
  </si>
  <si>
    <t>99,40</t>
  </si>
  <si>
    <t>99,42</t>
  </si>
  <si>
    <t>99,41</t>
  </si>
  <si>
    <t>99,30</t>
  </si>
  <si>
    <t>99,35</t>
  </si>
  <si>
    <t>Đất xây dựng công trình sự nghiệp</t>
  </si>
  <si>
    <t>Đất khu vui chơi, giải trí công cộng</t>
  </si>
  <si>
    <t>2. Hiện trạng sử dụng đất năm 2022</t>
  </si>
  <si>
    <r>
      <t xml:space="preserve">Chỉ số phát triển (Năm trước = 100) </t>
    </r>
    <r>
      <rPr>
        <b/>
        <i/>
        <sz val="10"/>
        <rFont val="Arial"/>
        <family val="2"/>
      </rPr>
      <t xml:space="preserve">- </t>
    </r>
    <r>
      <rPr>
        <b/>
        <sz val="10"/>
        <rFont val="Arial"/>
        <family val="2"/>
      </rPr>
      <t>%</t>
    </r>
  </si>
  <si>
    <t xml:space="preserve">Nông nghiệp, lâm nghiệp và thủy sản
</t>
  </si>
  <si>
    <r>
      <t xml:space="preserve">Công nghiệp khai khoáng </t>
    </r>
    <r>
      <rPr>
        <i/>
        <sz val="10"/>
        <color indexed="8"/>
        <rFont val="Arial"/>
        <family val="2"/>
      </rPr>
      <t xml:space="preserve">  </t>
    </r>
    <r>
      <rPr>
        <sz val="10"/>
        <color indexed="8"/>
        <rFont val="Arial"/>
        <family val="2"/>
      </rPr>
      <t xml:space="preserve">             </t>
    </r>
  </si>
  <si>
    <t>Sản xuất phân phối điện, khí đốt, nước nóng,…</t>
  </si>
  <si>
    <r>
      <t>Cung cấp nước; hoạt động quản lý và xử lý rác thải, nước thải...</t>
    </r>
    <r>
      <rPr>
        <i/>
        <sz val="10"/>
        <color indexed="8"/>
        <rFont val="Arial"/>
        <family val="2"/>
      </rPr>
      <t xml:space="preserve">      </t>
    </r>
    <r>
      <rPr>
        <sz val="10"/>
        <color indexed="8"/>
        <rFont val="Arial"/>
        <family val="2"/>
      </rPr>
      <t xml:space="preserve">             </t>
    </r>
  </si>
  <si>
    <t xml:space="preserve">Bán buôn, bán lẻ; sửa chữa ô tô, mô tô, xe máy,... </t>
  </si>
  <si>
    <t xml:space="preserve">Hoạt động Đảng, tổ chức CTXH, QLNN, ANQP,… </t>
  </si>
  <si>
    <t xml:space="preserve">Hoạt động dịch vụ khác  </t>
  </si>
  <si>
    <t xml:space="preserve">Làm thuê công việc gia đình,… </t>
  </si>
  <si>
    <t xml:space="preserve">Hoạt động của các tổ chức và cơ quan quốc tế </t>
  </si>
  <si>
    <t>….</t>
  </si>
  <si>
    <r>
      <t>M</t>
    </r>
    <r>
      <rPr>
        <vertAlign val="superscript"/>
        <sz val="9"/>
        <rFont val="Arial"/>
        <family val="2"/>
      </rPr>
      <t>3</t>
    </r>
  </si>
  <si>
    <r>
      <rPr>
        <b/>
        <sz val="10"/>
        <rFont val="Arial"/>
        <charset val="134"/>
      </rPr>
      <t xml:space="preserve">Tỷ lệ tăng </t>
    </r>
    <r>
      <rPr>
        <b/>
        <i/>
        <sz val="10"/>
        <rFont val="Arial"/>
        <charset val="134"/>
      </rPr>
      <t>(%)</t>
    </r>
  </si>
  <si>
    <r>
      <rPr>
        <b/>
        <sz val="10"/>
        <rFont val="Arial"/>
        <charset val="134"/>
      </rPr>
      <t>Cơ cấu</t>
    </r>
    <r>
      <rPr>
        <b/>
        <i/>
        <sz val="10"/>
        <rFont val="Arial"/>
        <charset val="134"/>
      </rPr>
      <t xml:space="preserve"> (%)</t>
    </r>
  </si>
  <si>
    <r>
      <rPr>
        <sz val="10"/>
        <rFont val="Arial"/>
        <charset val="134"/>
      </rPr>
      <t xml:space="preserve"> (Km</t>
    </r>
    <r>
      <rPr>
        <vertAlign val="superscript"/>
        <sz val="10"/>
        <rFont val="Arial"/>
        <charset val="134"/>
      </rPr>
      <t>2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</si>
  <si>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(Người/km</t>
    </r>
    <r>
      <rPr>
        <vertAlign val="superscript"/>
        <sz val="10"/>
        <rFont val="Arial"/>
        <charset val="134"/>
      </rPr>
      <t>2</t>
    </r>
    <r>
      <rPr>
        <sz val="10"/>
        <rFont val="Arial"/>
        <charset val="134"/>
      </rPr>
      <t>)</t>
    </r>
  </si>
  <si>
    <t>3. Hiện trạng sử dụng đất tính đến 31/12/2022 phân theo loại đất
   và phân theo xã/thị trấn</t>
  </si>
  <si>
    <t xml:space="preserve">Tổng
 diện tích  </t>
  </si>
  <si>
    <t>4. Cơ cấu đất sử dụng tính đến 31/12/2022 phân theo loại đất
   và phân theo xã/thị trấn</t>
  </si>
  <si>
    <t>6. Dân số trung bình phân theo xã/thị trấn</t>
  </si>
  <si>
    <t>7. Dân số trung bình nam phân theo xã/thị trấn</t>
  </si>
  <si>
    <t>8. Dân số trung bình nữ phân theo xã/thị trấn</t>
  </si>
  <si>
    <t>9. Diện tích, dân số và mật độ dân số năm 2022 phân theo xã/thị trấn</t>
  </si>
  <si>
    <t>10. Số cuộc kết hôn năm 2022 phân theo xã/thị trấn</t>
  </si>
  <si>
    <t>11.  Số vụ ly hôn đã xét xử phân theo xã/thị trấn</t>
  </si>
  <si>
    <t>Trẻ</t>
  </si>
  <si>
    <t>12. Số trẻ em dưới 05 tuổi được đăng ký khai sinh
       phân theo giới tính và theo xã/thị trấn</t>
  </si>
  <si>
    <t>Phân theo xã/thị trấn</t>
  </si>
  <si>
    <t>13. Số trường hợp tử vong được đăng ký khai tử
 phân theo giới tính và theo xã/thị trấn</t>
  </si>
  <si>
    <t>14. Tổng giá trị sản phẩm trên địa bàn theo giá hiện hành 
       phân theo ngành kinh tế</t>
  </si>
  <si>
    <t>15. Cơ cấu tổng giá trị sản phẩm trên địa bàn theo giá hiện hành 
       phân theo ngành kinh tế</t>
  </si>
  <si>
    <t>16. Tổng giá trị sản phẩm trên địa bàn theo giá so sánh năm 2010
       phân theo ngành kinh tế</t>
  </si>
  <si>
    <t xml:space="preserve">   Trung ương quản lý</t>
  </si>
  <si>
    <t xml:space="preserve">   Địa phương quản lý</t>
  </si>
  <si>
    <t>23. Số cơ sở sản xuất công nghiệp trên địa bàn
       phân theo thành phần kinh tế và phân theo ngành công nghiệp</t>
  </si>
  <si>
    <t>24. Số lao động trong các cơ sở sản xuất công nghiệp trên địa bàn 
       phân theo thành phần kinh tế và phân theo ngành công nghiệp</t>
  </si>
  <si>
    <t>25. Số doanh nghiệp đang hoạt động sản xuất kinh doanh
       tại thời điểm 31/12 hàng năm phân theo loại hình doanh nghiệp</t>
  </si>
  <si>
    <t>26. Số doanh nghiệp đang hoạt động sản xuất kinh doanh
       tại thời điểm 31/12 hàng năm phân theo ngành kinh tế</t>
  </si>
  <si>
    <t xml:space="preserve">   Sản xuất sản phẩm điện tử, máy vi tính và sản phẩm quang học </t>
  </si>
  <si>
    <t xml:space="preserve">   Sản xuất thiết bị điện </t>
  </si>
  <si>
    <t xml:space="preserve">   Sản xuất máy móc thiết bị chưa được phân vào đâu </t>
  </si>
  <si>
    <t xml:space="preserve">   Sản xuất xe có động cơ, rơ moóc </t>
  </si>
  <si>
    <t>27. Tổng số lao động trong các doanh nghiệp
       tại thời điểm 31/12 hàng năm phân theo loại hình doanh nghiệp</t>
  </si>
  <si>
    <t>28. Tổng số lao động trong các doanh nghiệp 
       tại thời điểm 31/12 hàng năm phân theo ngành kinh tế</t>
  </si>
  <si>
    <t xml:space="preserve">   Sửa chữa, bảo dưỡng lắp đặt máy móc </t>
  </si>
  <si>
    <t>29. Số doanh nghiệp đang hoạt động tại thời điểm 31/12/2021
       phân theo quy mô lao động và phân theo loại hình doanh nghiệp</t>
  </si>
  <si>
    <t>30. Số doanh nghiệp đang hoạt động tại thời điểm 31/12/2021
       phân theo quy mô lao động và phân theo ngành kinh tế</t>
  </si>
  <si>
    <t xml:space="preserve">    Hoạt động của các hiệp hội, tổ chức khác </t>
  </si>
  <si>
    <t xml:space="preserve">33. Diện tích gieo trồng cây lương thực có hạt phân theo xã, thị trấn </t>
  </si>
  <si>
    <t>37. Diện tích gieo trồng lúa phân theo xã, thị trấn</t>
  </si>
  <si>
    <r>
      <t>Gia cầm</t>
    </r>
    <r>
      <rPr>
        <vertAlign val="superscript"/>
        <sz val="10"/>
        <rFont val="Arial"/>
        <family val="2"/>
      </rPr>
      <t xml:space="preserve"> </t>
    </r>
  </si>
  <si>
    <t>42. Số lượng gia súc và gia cầm tại thời điểm 01/10 hàng năm</t>
  </si>
  <si>
    <t xml:space="preserve">50. Số trường mầm non năm học 2022-2023 phân theo xã/thị trấn </t>
  </si>
  <si>
    <t xml:space="preserve">51. Số lớp/nhóm trẻ mầm non năm học 2022-2023 phân theo xã/thị trấn </t>
  </si>
  <si>
    <t xml:space="preserve">53. Số giáo viên mầm non năm học 2022 -2023 phân theo xã/thị trấn </t>
  </si>
  <si>
    <t xml:space="preserve">55. Số học sinh mầm non phân theo xã/thị trấn </t>
  </si>
  <si>
    <t xml:space="preserve">57. Số trường tiểu học, trung học cơ sở năm học 2022 -2023 phân theo xã/thị trấn </t>
  </si>
  <si>
    <t xml:space="preserve">58. Số lớp học tiểu học, trung học cơ sở năm học 2022 -2023 phân theo xã/thị trấn </t>
  </si>
  <si>
    <r>
      <t xml:space="preserve">Chỉ số phát triển (Năm trước = 100) </t>
    </r>
    <r>
      <rPr>
        <b/>
        <i/>
        <sz val="10"/>
        <rFont val="Arial"/>
        <family val="2"/>
        <charset val="163"/>
      </rPr>
      <t xml:space="preserve">- </t>
    </r>
    <r>
      <rPr>
        <b/>
        <sz val="10"/>
        <rFont val="Arial"/>
        <family val="2"/>
        <charset val="163"/>
      </rPr>
      <t>%</t>
    </r>
  </si>
  <si>
    <t xml:space="preserve">60. Số phòng học phổ thông năm học 2022-2023 phân theo xã/thị trấn </t>
  </si>
  <si>
    <t xml:space="preserve">62. Số giáo viên phổ thông năm học 2022-2023 phân theo xã/thị trấn </t>
  </si>
  <si>
    <t xml:space="preserve">64. Số học sinh phổ thông năm học 2022 -2023 phân theo xã/thị trấn </t>
  </si>
  <si>
    <t>67. Tỷ lệ trẻ em dưới 1 tuổi được tiêm chủng đầy đủ các loại vắc xin 
       phân theo xã/thị trấn</t>
  </si>
  <si>
    <t>1. Số đơn vị hành chính có đến 31/12/2022 phân theo xã/thị trấn</t>
  </si>
  <si>
    <t>17. Chỉ số phát triển tổng giá trị sản phẩm trên địa bàn theo giá so sánh 2010
       phân theo ngành kinh tế (Năm trước = 100)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</si>
</sst>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_ * #,##0.00_ ;_ * \-#,##0.00_ ;_ * &quot;-&quot;??_ ;_ @_ "/>
    <numFmt numFmtId="165" formatCode="_(* #.##0.00_);_(* \(#.##0.00\);_(* &quot;-&quot;??_);_(@_)"/>
    <numFmt numFmtId="166" formatCode="_-* #,##0\ _P_t_s_-;\-* #,##0\ _P_t_s_-;_-* &quot;-&quot;\ _P_t_s_-;_-@_-"/>
    <numFmt numFmtId="167" formatCode="_ * #,##0.00_)\ &quot;ĐỒNG&quot;_ ;_ * \(#,##0.00\)\ &quot;ĐỒNG&quot;_ ;_ * &quot;-&quot;??_)\ &quot;ĐỒNG&quot;_ ;_ @_ "/>
    <numFmt numFmtId="168" formatCode="0.0"/>
    <numFmt numFmtId="169" formatCode="_ * #,##0_ ;_ * \-#,##0_ ;_ * &quot;-&quot;??_ ;_ @_ "/>
    <numFmt numFmtId="170" formatCode="_(* #\ ##0.0_);[Red]_(* \-#\ ##0.0_);_(* &quot;-&quot;_);[Blue]_(@_)"/>
    <numFmt numFmtId="171" formatCode="_(* #,##0_);_(* \(#,##0\);_(* &quot;-&quot;??_);_(@_)"/>
    <numFmt numFmtId="172" formatCode="_ * #,##0.000_ ;_ * \-#,##0.000_ ;_ * &quot;-&quot;??.000_ ;_ @_ "/>
    <numFmt numFmtId="173" formatCode="0.00_ "/>
    <numFmt numFmtId="174" formatCode="_(* ###\ ##0.0_);[Red]_(* \-###\ ##0.0_);_(* &quot;-&quot;_);[Blue]_(@_)"/>
    <numFmt numFmtId="175" formatCode="_(* #,##0.0_);_(* \(#,##0.0\);_(* &quot;-&quot;??_);_(@_)"/>
    <numFmt numFmtId="176" formatCode="_ * #,##0.0_ ;_ * \-#,##0.0_ ;_ * &quot;-&quot;??_ ;_ @_ "/>
    <numFmt numFmtId="177" formatCode="_-* #,##0.0\ _₫_-;\-* #,##0.0\ _₫_-;_-* &quot;-&quot;?\ _₫_-;_-@_-"/>
  </numFmts>
  <fonts count="95">
    <font>
      <sz val="10"/>
      <name val="Arial"/>
      <charset val="134"/>
    </font>
    <font>
      <sz val="12"/>
      <name val=".VnTime"/>
      <charset val="134"/>
    </font>
    <font>
      <sz val="11"/>
      <name val=".VnTime"/>
      <charset val="134"/>
    </font>
    <font>
      <b/>
      <sz val="12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b/>
      <i/>
      <sz val="12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1"/>
      <color indexed="8"/>
      <name val="Arial"/>
      <family val="2"/>
    </font>
    <font>
      <i/>
      <sz val="10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0"/>
      <color indexed="8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0"/>
      <name val=".VnTime"/>
      <charset val="134"/>
    </font>
    <font>
      <i/>
      <sz val="12"/>
      <color indexed="8"/>
      <name val="Arial"/>
      <family val="2"/>
    </font>
    <font>
      <sz val="10"/>
      <name val=".VnArial"/>
      <charset val="134"/>
    </font>
    <font>
      <b/>
      <sz val="12"/>
      <color rgb="FFFF0000"/>
      <name val="Arial"/>
      <family val="2"/>
    </font>
    <font>
      <sz val="13"/>
      <name val=".VnTime"/>
      <charset val="134"/>
    </font>
    <font>
      <sz val="12"/>
      <name val="Times New Roman"/>
      <family val="1"/>
    </font>
    <font>
      <sz val="12"/>
      <name val=".VnArial"/>
      <charset val="134"/>
    </font>
    <font>
      <sz val="9.5"/>
      <name val="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3"/>
      <name val="Arial"/>
      <family val="2"/>
    </font>
    <font>
      <sz val="12"/>
      <color rgb="FF0000FF"/>
      <name val="Arial"/>
      <family val="2"/>
    </font>
    <font>
      <b/>
      <sz val="9.5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4"/>
      <name val="Times New Roman"/>
      <family val="1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.Vn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2"/>
      <name val=".VnTime"/>
      <family val="2"/>
    </font>
    <font>
      <sz val="11"/>
      <name val=".VnTime"/>
      <family val="2"/>
    </font>
    <font>
      <sz val="10"/>
      <name val=".VnTime"/>
      <family val="2"/>
    </font>
    <font>
      <b/>
      <sz val="12"/>
      <name val=".VnTime"/>
      <family val="2"/>
    </font>
    <font>
      <b/>
      <sz val="13"/>
      <name val=".VnTime"/>
      <family val="2"/>
    </font>
    <font>
      <b/>
      <sz val="10"/>
      <name val=".VnArial"/>
      <family val="2"/>
    </font>
    <font>
      <sz val="10"/>
      <color indexed="8"/>
      <name val=".VnArial"/>
      <family val="2"/>
    </font>
    <font>
      <i/>
      <sz val="10"/>
      <name val=".VnArial"/>
      <family val="2"/>
    </font>
    <font>
      <i/>
      <sz val="10"/>
      <name val=".VnTime"/>
      <family val="2"/>
    </font>
    <font>
      <b/>
      <sz val="12"/>
      <name val="Arial"/>
      <charset val="134"/>
    </font>
    <font>
      <i/>
      <sz val="10"/>
      <name val="Arial"/>
      <charset val="134"/>
    </font>
    <font>
      <sz val="10"/>
      <color indexed="10"/>
      <name val="Arial"/>
      <charset val="134"/>
    </font>
    <font>
      <b/>
      <sz val="10"/>
      <name val="Arial"/>
      <charset val="134"/>
    </font>
    <font>
      <b/>
      <i/>
      <sz val="10"/>
      <name val="Arial"/>
      <charset val="134"/>
    </font>
    <font>
      <vertAlign val="superscript"/>
      <sz val="10"/>
      <name val="Arial"/>
      <charset val="134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name val="Arial"/>
      <family val="2"/>
      <charset val="163"/>
    </font>
    <font>
      <b/>
      <sz val="10"/>
      <name val="Arial"/>
      <family val="2"/>
      <charset val="163"/>
    </font>
    <font>
      <i/>
      <sz val="10"/>
      <name val="Arial"/>
      <family val="2"/>
      <charset val="163"/>
    </font>
    <font>
      <b/>
      <sz val="12"/>
      <name val="Arial"/>
      <family val="2"/>
      <charset val="163"/>
    </font>
    <font>
      <b/>
      <sz val="10"/>
      <color indexed="8"/>
      <name val="Arial"/>
      <family val="2"/>
      <charset val="163"/>
    </font>
    <font>
      <sz val="10"/>
      <color indexed="8"/>
      <name val="Arial"/>
      <family val="2"/>
      <charset val="163"/>
    </font>
    <font>
      <sz val="12"/>
      <name val=".VnArial"/>
      <family val="2"/>
    </font>
    <font>
      <b/>
      <sz val="9"/>
      <color indexed="8"/>
      <name val="Arial"/>
      <family val="2"/>
      <charset val="163"/>
    </font>
    <font>
      <sz val="10"/>
      <color rgb="FFFF0000"/>
      <name val="Arial"/>
      <family val="2"/>
      <charset val="163"/>
    </font>
    <font>
      <sz val="14"/>
      <color indexed="10"/>
      <name val="Arial"/>
      <family val="2"/>
      <charset val="163"/>
    </font>
    <font>
      <b/>
      <sz val="10"/>
      <color theme="1"/>
      <name val="Arial"/>
      <family val="2"/>
      <charset val="163"/>
    </font>
    <font>
      <sz val="10"/>
      <color theme="1"/>
      <name val="Arial"/>
      <family val="2"/>
      <charset val="163"/>
    </font>
    <font>
      <b/>
      <i/>
      <sz val="10"/>
      <name val="Arial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65">
    <xf numFmtId="0" fontId="0" fillId="0" borderId="0"/>
    <xf numFmtId="0" fontId="37" fillId="0" borderId="0"/>
    <xf numFmtId="164" fontId="16" fillId="0" borderId="0" applyFont="0" applyFill="0" applyBorder="0" applyAlignment="0" applyProtection="0">
      <alignment vertical="center"/>
    </xf>
    <xf numFmtId="0" fontId="2" fillId="0" borderId="0"/>
    <xf numFmtId="165" fontId="16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166" fontId="1" fillId="0" borderId="0" applyFont="0" applyFill="0" applyBorder="0" applyAlignment="0" applyProtection="0"/>
    <xf numFmtId="0" fontId="50" fillId="0" borderId="0"/>
    <xf numFmtId="0" fontId="50" fillId="0" borderId="0"/>
    <xf numFmtId="0" fontId="2" fillId="0" borderId="0"/>
    <xf numFmtId="167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31" fillId="0" borderId="0"/>
    <xf numFmtId="165" fontId="16" fillId="0" borderId="0" applyFont="0" applyFill="0" applyBorder="0" applyAlignment="0" applyProtection="0"/>
    <xf numFmtId="0" fontId="50" fillId="0" borderId="0"/>
    <xf numFmtId="0" fontId="2" fillId="3" borderId="0" applyNumberFormat="0"/>
    <xf numFmtId="0" fontId="2" fillId="3" borderId="0" applyNumberFormat="0"/>
    <xf numFmtId="0" fontId="50" fillId="0" borderId="0"/>
    <xf numFmtId="0" fontId="50" fillId="0" borderId="0"/>
    <xf numFmtId="0" fontId="37" fillId="0" borderId="0"/>
    <xf numFmtId="0" fontId="37" fillId="0" borderId="0"/>
    <xf numFmtId="0" fontId="2" fillId="0" borderId="0"/>
    <xf numFmtId="0" fontId="31" fillId="0" borderId="0"/>
    <xf numFmtId="0" fontId="46" fillId="0" borderId="0"/>
    <xf numFmtId="0" fontId="16" fillId="0" borderId="0"/>
    <xf numFmtId="0" fontId="50" fillId="0" borderId="0"/>
    <xf numFmtId="0" fontId="37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50" fillId="0" borderId="0"/>
    <xf numFmtId="0" fontId="47" fillId="0" borderId="0"/>
    <xf numFmtId="0" fontId="5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1" fillId="0" borderId="0"/>
    <xf numFmtId="0" fontId="1" fillId="0" borderId="0"/>
    <xf numFmtId="0" fontId="50" fillId="3" borderId="0" applyNumberFormat="0"/>
    <xf numFmtId="0" fontId="18" fillId="0" borderId="0"/>
    <xf numFmtId="0" fontId="2" fillId="0" borderId="0"/>
    <xf numFmtId="0" fontId="18" fillId="0" borderId="0"/>
    <xf numFmtId="0" fontId="35" fillId="0" borderId="0"/>
    <xf numFmtId="0" fontId="35" fillId="0" borderId="0"/>
    <xf numFmtId="0" fontId="36" fillId="0" borderId="0"/>
    <xf numFmtId="43" fontId="50" fillId="0" borderId="0" applyFont="0" applyFill="0" applyBorder="0" applyAlignment="0" applyProtection="0"/>
  </cellStyleXfs>
  <cellXfs count="877">
    <xf numFmtId="0" fontId="0" fillId="0" borderId="0" xfId="0"/>
    <xf numFmtId="0" fontId="1" fillId="0" borderId="0" xfId="21" applyFont="1" applyFill="1"/>
    <xf numFmtId="0" fontId="0" fillId="0" borderId="0" xfId="21" applyFont="1" applyFill="1"/>
    <xf numFmtId="0" fontId="2" fillId="0" borderId="0" xfId="21" applyFill="1"/>
    <xf numFmtId="0" fontId="2" fillId="0" borderId="1" xfId="21" applyFill="1" applyBorder="1"/>
    <xf numFmtId="0" fontId="6" fillId="0" borderId="0" xfId="21" applyNumberFormat="1" applyFont="1" applyFill="1"/>
    <xf numFmtId="0" fontId="0" fillId="0" borderId="0" xfId="21" applyNumberFormat="1" applyFont="1" applyFill="1"/>
    <xf numFmtId="1" fontId="0" fillId="0" borderId="0" xfId="12" applyNumberFormat="1" applyFont="1" applyFill="1"/>
    <xf numFmtId="1" fontId="7" fillId="0" borderId="0" xfId="11" applyNumberFormat="1" applyFont="1" applyAlignment="1">
      <alignment horizontal="right" wrapText="1"/>
    </xf>
    <xf numFmtId="0" fontId="6" fillId="0" borderId="0" xfId="21" applyFont="1" applyFill="1"/>
    <xf numFmtId="0" fontId="8" fillId="0" borderId="0" xfId="21" applyNumberFormat="1" applyFont="1" applyFill="1"/>
    <xf numFmtId="1" fontId="0" fillId="0" borderId="0" xfId="21" applyNumberFormat="1" applyFont="1" applyFill="1"/>
    <xf numFmtId="0" fontId="8" fillId="0" borderId="0" xfId="21" applyFont="1" applyFill="1"/>
    <xf numFmtId="0" fontId="6" fillId="0" borderId="0" xfId="30" applyFont="1" applyAlignment="1">
      <alignment vertical="center"/>
    </xf>
    <xf numFmtId="0" fontId="0" fillId="0" borderId="0" xfId="30" applyFont="1"/>
    <xf numFmtId="0" fontId="0" fillId="0" borderId="0" xfId="30" applyFont="1" applyAlignment="1">
      <alignment vertical="center"/>
    </xf>
    <xf numFmtId="0" fontId="3" fillId="0" borderId="0" xfId="30" applyFont="1"/>
    <xf numFmtId="0" fontId="10" fillId="0" borderId="0" xfId="30" applyFont="1" applyAlignment="1">
      <alignment vertical="center"/>
    </xf>
    <xf numFmtId="0" fontId="11" fillId="0" borderId="0" xfId="30" applyFont="1"/>
    <xf numFmtId="0" fontId="0" fillId="0" borderId="3" xfId="30" applyFont="1" applyBorder="1" applyAlignment="1">
      <alignment horizontal="right" vertical="center" wrapText="1"/>
    </xf>
    <xf numFmtId="0" fontId="0" fillId="0" borderId="2" xfId="30" applyFont="1" applyBorder="1" applyAlignment="1">
      <alignment horizontal="center" vertical="center" wrapText="1"/>
    </xf>
    <xf numFmtId="0" fontId="0" fillId="0" borderId="2" xfId="30" applyFont="1" applyBorder="1" applyAlignment="1">
      <alignment horizontal="center" vertical="center"/>
    </xf>
    <xf numFmtId="0" fontId="0" fillId="0" borderId="0" xfId="30" applyFont="1" applyAlignment="1">
      <alignment horizontal="right" vertical="center" wrapText="1"/>
    </xf>
    <xf numFmtId="0" fontId="0" fillId="0" borderId="0" xfId="30" applyFont="1" applyAlignment="1">
      <alignment horizontal="center" vertical="center" wrapText="1"/>
    </xf>
    <xf numFmtId="0" fontId="0" fillId="0" borderId="0" xfId="30" applyFont="1" applyAlignment="1">
      <alignment horizontal="center" vertical="center"/>
    </xf>
    <xf numFmtId="2" fontId="6" fillId="0" borderId="0" xfId="30" applyNumberFormat="1" applyFont="1" applyAlignment="1">
      <alignment horizontal="left" wrapText="1"/>
    </xf>
    <xf numFmtId="0" fontId="12" fillId="0" borderId="0" xfId="30" applyFont="1" applyAlignment="1">
      <alignment horizontal="left" indent="1"/>
    </xf>
    <xf numFmtId="0" fontId="13" fillId="0" borderId="0" xfId="30" applyFont="1" applyAlignment="1">
      <alignment horizontal="left" wrapText="1" indent="2"/>
    </xf>
    <xf numFmtId="0" fontId="13" fillId="0" borderId="0" xfId="30" applyFont="1" applyAlignment="1">
      <alignment horizontal="left" wrapText="1" indent="1"/>
    </xf>
    <xf numFmtId="0" fontId="16" fillId="0" borderId="0" xfId="30"/>
    <xf numFmtId="0" fontId="16" fillId="0" borderId="1" xfId="30" applyBorder="1"/>
    <xf numFmtId="0" fontId="0" fillId="0" borderId="1" xfId="30" applyFont="1" applyBorder="1" applyAlignment="1">
      <alignment horizontal="right"/>
    </xf>
    <xf numFmtId="0" fontId="16" fillId="0" borderId="0" xfId="30" applyAlignment="1">
      <alignment horizontal="center" vertical="center"/>
    </xf>
    <xf numFmtId="0" fontId="0" fillId="0" borderId="0" xfId="30" applyFont="1" applyAlignment="1">
      <alignment horizontal="left" indent="2"/>
    </xf>
    <xf numFmtId="0" fontId="0" fillId="0" borderId="0" xfId="30" applyFont="1" applyAlignment="1">
      <alignment wrapText="1"/>
    </xf>
    <xf numFmtId="0" fontId="3" fillId="0" borderId="0" xfId="0" applyFont="1"/>
    <xf numFmtId="0" fontId="18" fillId="0" borderId="1" xfId="24" applyFont="1" applyBorder="1"/>
    <xf numFmtId="0" fontId="0" fillId="0" borderId="1" xfId="24" applyFont="1" applyBorder="1"/>
    <xf numFmtId="0" fontId="0" fillId="0" borderId="1" xfId="24" applyFont="1" applyBorder="1" applyAlignment="1">
      <alignment horizontal="right"/>
    </xf>
    <xf numFmtId="0" fontId="0" fillId="0" borderId="0" xfId="24" applyFont="1"/>
    <xf numFmtId="0" fontId="0" fillId="0" borderId="2" xfId="24" applyFont="1" applyBorder="1" applyAlignment="1">
      <alignment horizontal="center" vertical="center"/>
    </xf>
    <xf numFmtId="0" fontId="50" fillId="0" borderId="0" xfId="14"/>
    <xf numFmtId="0" fontId="50" fillId="0" borderId="1" xfId="14" applyBorder="1"/>
    <xf numFmtId="0" fontId="0" fillId="0" borderId="1" xfId="14" applyFont="1" applyBorder="1" applyAlignment="1">
      <alignment horizontal="right"/>
    </xf>
    <xf numFmtId="0" fontId="50" fillId="0" borderId="2" xfId="14" applyBorder="1" applyAlignment="1">
      <alignment horizontal="center" vertical="center"/>
    </xf>
    <xf numFmtId="0" fontId="0" fillId="0" borderId="2" xfId="14" applyFont="1" applyBorder="1" applyAlignment="1">
      <alignment horizontal="center" vertical="center"/>
    </xf>
    <xf numFmtId="0" fontId="50" fillId="0" borderId="0" xfId="14" applyAlignment="1">
      <alignment horizontal="center" vertical="center"/>
    </xf>
    <xf numFmtId="0" fontId="0" fillId="0" borderId="0" xfId="14" applyFont="1" applyAlignment="1">
      <alignment horizontal="center" vertical="center" wrapText="1"/>
    </xf>
    <xf numFmtId="0" fontId="0" fillId="0" borderId="0" xfId="14" applyFont="1"/>
    <xf numFmtId="0" fontId="0" fillId="0" borderId="0" xfId="14" applyFont="1" applyAlignment="1">
      <alignment wrapText="1"/>
    </xf>
    <xf numFmtId="0" fontId="9" fillId="0" borderId="0" xfId="0" applyFont="1"/>
    <xf numFmtId="0" fontId="0" fillId="0" borderId="1" xfId="0" applyBorder="1"/>
    <xf numFmtId="0" fontId="8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6" fillId="0" borderId="0" xfId="0" applyFont="1"/>
    <xf numFmtId="3" fontId="0" fillId="0" borderId="0" xfId="0" applyNumberFormat="1"/>
    <xf numFmtId="3" fontId="0" fillId="0" borderId="0" xfId="0" applyNumberFormat="1" applyAlignment="1">
      <alignment horizontal="left"/>
    </xf>
    <xf numFmtId="1" fontId="0" fillId="0" borderId="0" xfId="0" applyNumberFormat="1"/>
    <xf numFmtId="0" fontId="8" fillId="0" borderId="1" xfId="0" applyFont="1" applyBorder="1" applyAlignment="1">
      <alignment horizontal="righ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20" fillId="0" borderId="0" xfId="0" applyFont="1"/>
    <xf numFmtId="0" fontId="14" fillId="0" borderId="0" xfId="0" applyFont="1" applyAlignment="1">
      <alignment horizontal="left" wrapText="1" indent="2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/>
    <xf numFmtId="3" fontId="10" fillId="0" borderId="0" xfId="0" applyNumberFormat="1" applyFont="1"/>
    <xf numFmtId="0" fontId="0" fillId="0" borderId="0" xfId="0" applyAlignment="1">
      <alignment vertical="center"/>
    </xf>
    <xf numFmtId="0" fontId="22" fillId="0" borderId="0" xfId="0" applyFont="1"/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24" fillId="0" borderId="1" xfId="0" applyFont="1" applyBorder="1"/>
    <xf numFmtId="0" fontId="11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0" fillId="0" borderId="0" xfId="0" applyFont="1" applyAlignment="1">
      <alignment wrapText="1"/>
    </xf>
    <xf numFmtId="169" fontId="20" fillId="0" borderId="0" xfId="2" applyNumberFormat="1" applyFont="1" applyFill="1" applyAlignment="1">
      <alignment horizontal="right" wrapText="1"/>
    </xf>
    <xf numFmtId="0" fontId="20" fillId="0" borderId="0" xfId="0" applyFont="1" applyAlignment="1">
      <alignment horizontal="left" indent="1"/>
    </xf>
    <xf numFmtId="169" fontId="0" fillId="0" borderId="0" xfId="2" applyNumberFormat="1" applyFont="1" applyAlignment="1">
      <alignment vertical="center"/>
    </xf>
    <xf numFmtId="0" fontId="0" fillId="0" borderId="0" xfId="0" applyAlignment="1">
      <alignment horizontal="left" indent="2"/>
    </xf>
    <xf numFmtId="3" fontId="10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14" fillId="0" borderId="0" xfId="0" applyFont="1"/>
    <xf numFmtId="0" fontId="18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1" xfId="0" applyFont="1" applyBorder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right" wrapText="1"/>
    </xf>
    <xf numFmtId="0" fontId="12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0" fillId="0" borderId="0" xfId="0" applyAlignment="1">
      <alignment horizontal="left" indent="1"/>
    </xf>
    <xf numFmtId="0" fontId="1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5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7" fillId="0" borderId="0" xfId="0" applyFont="1"/>
    <xf numFmtId="0" fontId="0" fillId="0" borderId="0" xfId="56" applyFont="1"/>
    <xf numFmtId="0" fontId="24" fillId="0" borderId="0" xfId="0" applyFont="1"/>
    <xf numFmtId="0" fontId="0" fillId="0" borderId="1" xfId="0" applyBorder="1" applyAlignment="1">
      <alignment horizontal="right" vertical="center" wrapText="1"/>
    </xf>
    <xf numFmtId="2" fontId="6" fillId="0" borderId="0" xfId="0" applyNumberFormat="1" applyFont="1" applyAlignment="1">
      <alignment horizontal="left"/>
    </xf>
    <xf numFmtId="3" fontId="21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 wrapText="1"/>
    </xf>
    <xf numFmtId="1" fontId="0" fillId="0" borderId="0" xfId="56" applyNumberFormat="1" applyFont="1"/>
    <xf numFmtId="3" fontId="6" fillId="0" borderId="0" xfId="0" applyNumberFormat="1" applyFont="1"/>
    <xf numFmtId="0" fontId="28" fillId="0" borderId="0" xfId="0" applyFont="1"/>
    <xf numFmtId="2" fontId="6" fillId="0" borderId="0" xfId="0" applyNumberFormat="1" applyFont="1" applyAlignment="1">
      <alignment horizontal="left" indent="1"/>
    </xf>
    <xf numFmtId="0" fontId="50" fillId="0" borderId="0" xfId="24"/>
    <xf numFmtId="0" fontId="3" fillId="0" borderId="0" xfId="24" applyFont="1"/>
    <xf numFmtId="0" fontId="29" fillId="0" borderId="0" xfId="24" applyFont="1"/>
    <xf numFmtId="0" fontId="50" fillId="0" borderId="0" xfId="24" applyAlignment="1">
      <alignment horizontal="right"/>
    </xf>
    <xf numFmtId="0" fontId="50" fillId="0" borderId="1" xfId="24" applyBorder="1"/>
    <xf numFmtId="0" fontId="8" fillId="0" borderId="1" xfId="24" applyFont="1" applyBorder="1" applyAlignment="1">
      <alignment horizontal="right"/>
    </xf>
    <xf numFmtId="0" fontId="6" fillId="0" borderId="0" xfId="24" applyFont="1"/>
    <xf numFmtId="0" fontId="50" fillId="0" borderId="0" xfId="24" applyAlignment="1">
      <alignment horizontal="left" indent="2"/>
    </xf>
    <xf numFmtId="0" fontId="21" fillId="0" borderId="0" xfId="24" applyFont="1" applyAlignment="1">
      <alignment horizontal="left" indent="2"/>
    </xf>
    <xf numFmtId="0" fontId="15" fillId="0" borderId="0" xfId="24" applyFont="1"/>
    <xf numFmtId="0" fontId="6" fillId="0" borderId="0" xfId="24" applyFont="1" applyAlignment="1">
      <alignment horizontal="right"/>
    </xf>
    <xf numFmtId="0" fontId="30" fillId="0" borderId="0" xfId="24" applyFont="1"/>
    <xf numFmtId="0" fontId="17" fillId="0" borderId="1" xfId="24" applyFont="1" applyBorder="1"/>
    <xf numFmtId="0" fontId="50" fillId="0" borderId="3" xfId="24" applyBorder="1"/>
    <xf numFmtId="0" fontId="50" fillId="0" borderId="3" xfId="24" applyBorder="1" applyAlignment="1">
      <alignment horizontal="right"/>
    </xf>
    <xf numFmtId="0" fontId="21" fillId="0" borderId="0" xfId="24" applyFont="1" applyAlignment="1">
      <alignment horizontal="left" indent="1"/>
    </xf>
    <xf numFmtId="0" fontId="50" fillId="0" borderId="0" xfId="24" applyAlignment="1">
      <alignment horizontal="center"/>
    </xf>
    <xf numFmtId="0" fontId="21" fillId="0" borderId="0" xfId="24" applyFont="1"/>
    <xf numFmtId="0" fontId="3" fillId="0" borderId="1" xfId="24" applyFont="1" applyBorder="1"/>
    <xf numFmtId="0" fontId="50" fillId="0" borderId="1" xfId="24" applyBorder="1" applyAlignment="1">
      <alignment horizontal="center"/>
    </xf>
    <xf numFmtId="0" fontId="50" fillId="0" borderId="1" xfId="24" applyBorder="1" applyAlignment="1">
      <alignment horizontal="right"/>
    </xf>
    <xf numFmtId="0" fontId="50" fillId="0" borderId="1" xfId="24" applyBorder="1" applyAlignment="1">
      <alignment horizontal="center" wrapText="1"/>
    </xf>
    <xf numFmtId="0" fontId="26" fillId="0" borderId="0" xfId="24" applyFont="1" applyAlignment="1">
      <alignment horizontal="center"/>
    </xf>
    <xf numFmtId="0" fontId="6" fillId="0" borderId="1" xfId="24" applyFont="1" applyBorder="1"/>
    <xf numFmtId="0" fontId="6" fillId="2" borderId="0" xfId="24" applyFont="1" applyFill="1"/>
    <xf numFmtId="0" fontId="50" fillId="0" borderId="3" xfId="24" applyBorder="1" applyAlignment="1">
      <alignment horizontal="center" vertical="center"/>
    </xf>
    <xf numFmtId="0" fontId="50" fillId="0" borderId="0" xfId="24" applyAlignment="1">
      <alignment horizontal="center" vertical="center"/>
    </xf>
    <xf numFmtId="0" fontId="8" fillId="0" borderId="3" xfId="24" applyFont="1" applyBorder="1" applyAlignment="1">
      <alignment horizontal="center" vertical="center"/>
    </xf>
    <xf numFmtId="0" fontId="31" fillId="0" borderId="0" xfId="6"/>
    <xf numFmtId="0" fontId="31" fillId="0" borderId="1" xfId="6" applyBorder="1"/>
    <xf numFmtId="0" fontId="0" fillId="0" borderId="2" xfId="20" applyFont="1" applyBorder="1" applyAlignment="1">
      <alignment horizontal="center" vertical="center" wrapText="1"/>
    </xf>
    <xf numFmtId="0" fontId="23" fillId="0" borderId="0" xfId="6" applyFont="1" applyAlignment="1">
      <alignment horizontal="right" wrapText="1"/>
    </xf>
    <xf numFmtId="0" fontId="14" fillId="0" borderId="0" xfId="6" applyFont="1"/>
    <xf numFmtId="168" fontId="31" fillId="0" borderId="0" xfId="6" applyNumberFormat="1"/>
    <xf numFmtId="0" fontId="14" fillId="0" borderId="0" xfId="6" applyFont="1" applyAlignment="1">
      <alignment wrapText="1"/>
    </xf>
    <xf numFmtId="0" fontId="19" fillId="0" borderId="0" xfId="46" applyFont="1"/>
    <xf numFmtId="0" fontId="50" fillId="0" borderId="0" xfId="46"/>
    <xf numFmtId="0" fontId="50" fillId="0" borderId="3" xfId="46" applyBorder="1"/>
    <xf numFmtId="0" fontId="50" fillId="0" borderId="2" xfId="46" applyBorder="1" applyAlignment="1">
      <alignment horizontal="center" vertical="center"/>
    </xf>
    <xf numFmtId="0" fontId="50" fillId="0" borderId="0" xfId="46" applyAlignment="1">
      <alignment horizontal="center"/>
    </xf>
    <xf numFmtId="168" fontId="1" fillId="0" borderId="0" xfId="7" applyNumberFormat="1"/>
    <xf numFmtId="168" fontId="14" fillId="0" borderId="0" xfId="6" applyNumberFormat="1" applyFont="1" applyAlignment="1">
      <alignment horizontal="center" wrapText="1"/>
    </xf>
    <xf numFmtId="0" fontId="1" fillId="0" borderId="0" xfId="38"/>
    <xf numFmtId="170" fontId="35" fillId="0" borderId="0" xfId="62" applyNumberFormat="1"/>
    <xf numFmtId="0" fontId="0" fillId="0" borderId="0" xfId="38" applyFont="1" applyAlignment="1">
      <alignment horizontal="left"/>
    </xf>
    <xf numFmtId="0" fontId="36" fillId="0" borderId="0" xfId="38" applyFont="1"/>
    <xf numFmtId="0" fontId="1" fillId="0" borderId="0" xfId="38" applyProtection="1">
      <protection locked="0"/>
    </xf>
    <xf numFmtId="170" fontId="1" fillId="0" borderId="0" xfId="38" applyNumberFormat="1"/>
    <xf numFmtId="168" fontId="6" fillId="0" borderId="0" xfId="38" applyNumberFormat="1" applyFont="1"/>
    <xf numFmtId="0" fontId="5" fillId="0" borderId="0" xfId="6" applyFont="1"/>
    <xf numFmtId="0" fontId="17" fillId="0" borderId="0" xfId="6" applyFont="1"/>
    <xf numFmtId="0" fontId="8" fillId="0" borderId="0" xfId="57" applyFont="1" applyFill="1" applyAlignment="1">
      <alignment horizontal="right"/>
    </xf>
    <xf numFmtId="0" fontId="6" fillId="0" borderId="0" xfId="38" applyFont="1" applyAlignment="1">
      <alignment horizontal="left"/>
    </xf>
    <xf numFmtId="0" fontId="1" fillId="0" borderId="0" xfId="39"/>
    <xf numFmtId="0" fontId="0" fillId="0" borderId="0" xfId="39" applyFont="1" applyAlignment="1">
      <alignment horizontal="left"/>
    </xf>
    <xf numFmtId="0" fontId="6" fillId="0" borderId="0" xfId="6" applyFont="1"/>
    <xf numFmtId="0" fontId="8" fillId="0" borderId="0" xfId="6" applyFont="1" applyAlignment="1">
      <alignment horizontal="left" indent="1"/>
    </xf>
    <xf numFmtId="0" fontId="37" fillId="0" borderId="0" xfId="40"/>
    <xf numFmtId="0" fontId="37" fillId="0" borderId="0" xfId="25" applyAlignment="1">
      <alignment wrapText="1"/>
    </xf>
    <xf numFmtId="0" fontId="37" fillId="0" borderId="0" xfId="25"/>
    <xf numFmtId="2" fontId="37" fillId="0" borderId="0" xfId="25" applyNumberFormat="1"/>
    <xf numFmtId="0" fontId="37" fillId="0" borderId="0" xfId="25" applyAlignment="1">
      <alignment vertical="center"/>
    </xf>
    <xf numFmtId="0" fontId="33" fillId="0" borderId="0" xfId="18" applyFont="1"/>
    <xf numFmtId="0" fontId="31" fillId="0" borderId="0" xfId="18"/>
    <xf numFmtId="0" fontId="50" fillId="0" borderId="0" xfId="20"/>
    <xf numFmtId="0" fontId="0" fillId="0" borderId="0" xfId="18" applyFont="1"/>
    <xf numFmtId="0" fontId="3" fillId="0" borderId="1" xfId="18" applyFont="1" applyBorder="1"/>
    <xf numFmtId="0" fontId="4" fillId="0" borderId="1" xfId="18" applyFont="1" applyBorder="1"/>
    <xf numFmtId="0" fontId="0" fillId="0" borderId="0" xfId="18" applyFont="1" applyAlignment="1">
      <alignment horizontal="center" vertical="center"/>
    </xf>
    <xf numFmtId="0" fontId="0" fillId="0" borderId="2" xfId="20" applyFont="1" applyBorder="1" applyAlignment="1">
      <alignment horizontal="center" vertical="center"/>
    </xf>
    <xf numFmtId="1" fontId="0" fillId="0" borderId="0" xfId="18" applyNumberFormat="1" applyFont="1" applyAlignment="1">
      <alignment horizontal="right"/>
    </xf>
    <xf numFmtId="171" fontId="0" fillId="0" borderId="0" xfId="18" applyNumberFormat="1" applyFont="1"/>
    <xf numFmtId="0" fontId="6" fillId="0" borderId="0" xfId="18" applyFont="1"/>
    <xf numFmtId="0" fontId="0" fillId="0" borderId="0" xfId="18" applyFont="1" applyAlignment="1">
      <alignment horizontal="left"/>
    </xf>
    <xf numFmtId="0" fontId="6" fillId="0" borderId="0" xfId="18" applyFont="1" applyAlignment="1">
      <alignment horizontal="left"/>
    </xf>
    <xf numFmtId="0" fontId="0" fillId="0" borderId="0" xfId="18" applyFont="1" applyAlignment="1">
      <alignment horizontal="left" indent="2"/>
    </xf>
    <xf numFmtId="0" fontId="0" fillId="0" borderId="0" xfId="18" applyFont="1" applyAlignment="1">
      <alignment horizontal="left" wrapText="1" indent="2"/>
    </xf>
    <xf numFmtId="0" fontId="0" fillId="0" borderId="0" xfId="34" applyFont="1"/>
    <xf numFmtId="0" fontId="50" fillId="0" borderId="0" xfId="34"/>
    <xf numFmtId="0" fontId="6" fillId="0" borderId="0" xfId="34" applyFont="1"/>
    <xf numFmtId="0" fontId="50" fillId="0" borderId="1" xfId="34" applyBorder="1"/>
    <xf numFmtId="0" fontId="0" fillId="0" borderId="1" xfId="34" applyFont="1" applyBorder="1"/>
    <xf numFmtId="0" fontId="15" fillId="0" borderId="0" xfId="34" applyFont="1"/>
    <xf numFmtId="0" fontId="6" fillId="0" borderId="0" xfId="34" applyFont="1" applyAlignment="1">
      <alignment horizontal="left"/>
    </xf>
    <xf numFmtId="0" fontId="8" fillId="0" borderId="0" xfId="34" applyFont="1"/>
    <xf numFmtId="0" fontId="8" fillId="0" borderId="0" xfId="34" applyFont="1" applyAlignment="1">
      <alignment horizontal="left"/>
    </xf>
    <xf numFmtId="0" fontId="0" fillId="0" borderId="0" xfId="34" applyFont="1" applyAlignment="1">
      <alignment horizontal="left"/>
    </xf>
    <xf numFmtId="0" fontId="0" fillId="0" borderId="0" xfId="34" applyFont="1" applyAlignment="1">
      <alignment horizontal="left" indent="2"/>
    </xf>
    <xf numFmtId="0" fontId="0" fillId="0" borderId="1" xfId="34" applyFont="1" applyBorder="1" applyAlignment="1">
      <alignment horizontal="right"/>
    </xf>
    <xf numFmtId="0" fontId="8" fillId="0" borderId="1" xfId="34" applyFont="1" applyBorder="1" applyAlignment="1">
      <alignment horizontal="right"/>
    </xf>
    <xf numFmtId="0" fontId="18" fillId="0" borderId="0" xfId="34" applyFont="1"/>
    <xf numFmtId="0" fontId="18" fillId="0" borderId="1" xfId="34" applyFont="1" applyBorder="1"/>
    <xf numFmtId="164" fontId="0" fillId="0" borderId="0" xfId="2" applyFont="1" applyFill="1" applyBorder="1" applyAlignment="1" applyProtection="1"/>
    <xf numFmtId="0" fontId="6" fillId="0" borderId="0" xfId="26" applyFont="1" applyAlignment="1">
      <alignment vertical="center"/>
    </xf>
    <xf numFmtId="0" fontId="0" fillId="0" borderId="0" xfId="26" applyFont="1" applyAlignment="1">
      <alignment horizontal="left" vertical="center"/>
    </xf>
    <xf numFmtId="4" fontId="0" fillId="0" borderId="0" xfId="34" applyNumberFormat="1" applyFont="1"/>
    <xf numFmtId="0" fontId="0" fillId="0" borderId="0" xfId="26" applyFont="1" applyAlignment="1">
      <alignment vertical="center"/>
    </xf>
    <xf numFmtId="3" fontId="6" fillId="0" borderId="0" xfId="26" applyNumberFormat="1" applyFont="1" applyAlignment="1">
      <alignment vertical="center"/>
    </xf>
    <xf numFmtId="0" fontId="50" fillId="0" borderId="0" xfId="9"/>
    <xf numFmtId="0" fontId="6" fillId="0" borderId="0" xfId="9" applyFont="1"/>
    <xf numFmtId="0" fontId="8" fillId="0" borderId="1" xfId="9" applyFont="1" applyBorder="1" applyAlignment="1">
      <alignment horizontal="right"/>
    </xf>
    <xf numFmtId="0" fontId="0" fillId="0" borderId="2" xfId="9" applyFont="1" applyBorder="1" applyAlignment="1">
      <alignment horizontal="center" vertical="center" wrapText="1"/>
    </xf>
    <xf numFmtId="0" fontId="0" fillId="0" borderId="0" xfId="9" applyFont="1"/>
    <xf numFmtId="0" fontId="18" fillId="0" borderId="0" xfId="50" applyFont="1" applyAlignment="1">
      <alignment vertical="center"/>
    </xf>
    <xf numFmtId="0" fontId="42" fillId="0" borderId="0" xfId="50" applyFont="1" applyAlignment="1">
      <alignment vertical="center"/>
    </xf>
    <xf numFmtId="0" fontId="0" fillId="0" borderId="0" xfId="50" applyFont="1" applyAlignment="1">
      <alignment horizontal="center" vertical="center" wrapText="1"/>
    </xf>
    <xf numFmtId="0" fontId="0" fillId="0" borderId="0" xfId="50" applyFont="1" applyAlignment="1">
      <alignment vertical="center"/>
    </xf>
    <xf numFmtId="0" fontId="18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0" fillId="0" borderId="0" xfId="52" applyFont="1" applyAlignment="1">
      <alignment horizontal="right" vertical="center"/>
    </xf>
    <xf numFmtId="0" fontId="0" fillId="0" borderId="3" xfId="50" applyFont="1" applyBorder="1" applyAlignment="1">
      <alignment vertical="center"/>
    </xf>
    <xf numFmtId="0" fontId="0" fillId="0" borderId="2" xfId="27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6" fillId="0" borderId="0" xfId="50" applyNumberFormat="1" applyFont="1" applyAlignment="1">
      <alignment vertical="center"/>
    </xf>
    <xf numFmtId="168" fontId="0" fillId="0" borderId="0" xfId="50" applyNumberFormat="1" applyFont="1" applyAlignment="1">
      <alignment vertical="center"/>
    </xf>
    <xf numFmtId="168" fontId="38" fillId="0" borderId="0" xfId="52" applyNumberFormat="1" applyFont="1" applyAlignment="1">
      <alignment vertical="center"/>
    </xf>
    <xf numFmtId="168" fontId="0" fillId="0" borderId="0" xfId="52" applyNumberFormat="1" applyFont="1" applyAlignment="1">
      <alignment vertical="center"/>
    </xf>
    <xf numFmtId="0" fontId="38" fillId="0" borderId="0" xfId="52" applyFont="1" applyAlignment="1">
      <alignment vertical="center"/>
    </xf>
    <xf numFmtId="168" fontId="18" fillId="0" borderId="0" xfId="50" applyNumberFormat="1" applyFont="1" applyAlignment="1">
      <alignment horizontal="left" vertical="center"/>
    </xf>
    <xf numFmtId="0" fontId="4" fillId="0" borderId="0" xfId="50" applyFont="1" applyAlignment="1">
      <alignment vertical="center"/>
    </xf>
    <xf numFmtId="168" fontId="0" fillId="0" borderId="0" xfId="50" applyNumberFormat="1" applyFont="1" applyAlignment="1">
      <alignment horizontal="right" vertical="center"/>
    </xf>
    <xf numFmtId="0" fontId="8" fillId="0" borderId="0" xfId="43" applyFont="1" applyAlignment="1">
      <alignment horizontal="right" vertical="center"/>
    </xf>
    <xf numFmtId="0" fontId="0" fillId="0" borderId="0" xfId="51" applyFont="1" applyAlignment="1">
      <alignment vertical="center"/>
    </xf>
    <xf numFmtId="0" fontId="0" fillId="0" borderId="0" xfId="49" applyFont="1" applyAlignment="1">
      <alignment vertical="center"/>
    </xf>
    <xf numFmtId="0" fontId="37" fillId="0" borderId="0" xfId="49" applyFont="1" applyAlignment="1">
      <alignment vertical="center"/>
    </xf>
    <xf numFmtId="0" fontId="0" fillId="0" borderId="0" xfId="48" applyFont="1" applyAlignment="1">
      <alignment vertical="center"/>
    </xf>
    <xf numFmtId="0" fontId="33" fillId="0" borderId="0" xfId="49" applyFont="1" applyAlignment="1">
      <alignment horizontal="center" vertical="center" wrapText="1"/>
    </xf>
    <xf numFmtId="0" fontId="33" fillId="0" borderId="0" xfId="49" applyFont="1" applyAlignment="1">
      <alignment vertical="center"/>
    </xf>
    <xf numFmtId="0" fontId="4" fillId="0" borderId="0" xfId="27" applyFont="1" applyAlignment="1">
      <alignment vertical="center"/>
    </xf>
    <xf numFmtId="0" fontId="34" fillId="0" borderId="0" xfId="9" applyFont="1"/>
    <xf numFmtId="168" fontId="43" fillId="0" borderId="0" xfId="49" applyNumberFormat="1" applyFont="1" applyAlignment="1">
      <alignment vertical="center"/>
    </xf>
    <xf numFmtId="0" fontId="21" fillId="0" borderId="0" xfId="9" applyFont="1"/>
    <xf numFmtId="0" fontId="0" fillId="0" borderId="1" xfId="63" applyFont="1" applyBorder="1" applyAlignment="1" applyProtection="1">
      <alignment vertical="center"/>
      <protection hidden="1"/>
    </xf>
    <xf numFmtId="0" fontId="8" fillId="0" borderId="1" xfId="53" applyFont="1" applyBorder="1" applyAlignment="1">
      <alignment horizontal="right"/>
    </xf>
    <xf numFmtId="0" fontId="0" fillId="0" borderId="0" xfId="53" applyFont="1" applyAlignment="1">
      <alignment horizontal="right"/>
    </xf>
    <xf numFmtId="0" fontId="0" fillId="0" borderId="3" xfId="47" applyFont="1" applyBorder="1" applyAlignment="1">
      <alignment horizontal="right" vertical="center"/>
    </xf>
    <xf numFmtId="0" fontId="0" fillId="0" borderId="3" xfId="48" applyFont="1" applyBorder="1" applyAlignment="1">
      <alignment vertical="center"/>
    </xf>
    <xf numFmtId="0" fontId="0" fillId="0" borderId="0" xfId="48" applyFont="1" applyAlignment="1">
      <alignment horizontal="center" vertical="center"/>
    </xf>
    <xf numFmtId="0" fontId="0" fillId="0" borderId="0" xfId="47" applyFont="1" applyAlignment="1">
      <alignment horizontal="center" vertical="center"/>
    </xf>
    <xf numFmtId="0" fontId="0" fillId="0" borderId="2" xfId="47" applyFont="1" applyBorder="1" applyAlignment="1">
      <alignment horizontal="center" vertical="center"/>
    </xf>
    <xf numFmtId="0" fontId="0" fillId="0" borderId="0" xfId="27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0" xfId="51" applyFont="1" applyAlignment="1">
      <alignment horizontal="center" vertical="center" wrapText="1"/>
    </xf>
    <xf numFmtId="1" fontId="6" fillId="0" borderId="0" xfId="49" applyNumberFormat="1" applyFont="1" applyAlignment="1">
      <alignment horizontal="right" vertical="center" indent="2"/>
    </xf>
    <xf numFmtId="1" fontId="33" fillId="0" borderId="0" xfId="49" applyNumberFormat="1" applyFont="1" applyAlignment="1">
      <alignment vertical="center"/>
    </xf>
    <xf numFmtId="168" fontId="0" fillId="0" borderId="0" xfId="49" applyNumberFormat="1" applyFont="1" applyAlignment="1">
      <alignment vertical="center"/>
    </xf>
    <xf numFmtId="172" fontId="0" fillId="0" borderId="0" xfId="2" applyNumberFormat="1" applyFont="1" applyAlignment="1"/>
    <xf numFmtId="3" fontId="0" fillId="0" borderId="0" xfId="0" applyNumberFormat="1" applyAlignment="1">
      <alignment horizontal="right"/>
    </xf>
    <xf numFmtId="0" fontId="0" fillId="0" borderId="2" xfId="51" applyFont="1" applyBorder="1" applyAlignment="1">
      <alignment horizontal="center" vertical="center"/>
    </xf>
    <xf numFmtId="0" fontId="0" fillId="0" borderId="0" xfId="27" applyFont="1" applyAlignment="1">
      <alignment horizontal="center"/>
    </xf>
    <xf numFmtId="168" fontId="0" fillId="0" borderId="0" xfId="0" applyNumberFormat="1" applyAlignment="1">
      <alignment vertical="center"/>
    </xf>
    <xf numFmtId="0" fontId="38" fillId="0" borderId="0" xfId="1" applyFont="1"/>
    <xf numFmtId="0" fontId="39" fillId="0" borderId="0" xfId="1" applyFont="1" applyAlignment="1">
      <alignment horizontal="right"/>
    </xf>
    <xf numFmtId="0" fontId="38" fillId="0" borderId="3" xfId="1" applyFont="1" applyBorder="1"/>
    <xf numFmtId="0" fontId="26" fillId="0" borderId="0" xfId="1" applyFont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39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44" fillId="0" borderId="0" xfId="1" applyFont="1"/>
    <xf numFmtId="0" fontId="0" fillId="0" borderId="0" xfId="9" applyFont="1" applyAlignment="1">
      <alignment horizontal="left" indent="1"/>
    </xf>
    <xf numFmtId="0" fontId="6" fillId="0" borderId="0" xfId="1" applyFont="1"/>
    <xf numFmtId="0" fontId="18" fillId="0" borderId="0" xfId="60"/>
    <xf numFmtId="0" fontId="32" fillId="0" borderId="0" xfId="60" applyFont="1"/>
    <xf numFmtId="0" fontId="18" fillId="0" borderId="1" xfId="60" applyBorder="1"/>
    <xf numFmtId="0" fontId="14" fillId="0" borderId="3" xfId="60" applyFont="1" applyBorder="1" applyAlignment="1">
      <alignment vertical="top" wrapText="1"/>
    </xf>
    <xf numFmtId="0" fontId="14" fillId="0" borderId="0" xfId="60" applyFont="1" applyAlignment="1">
      <alignment horizontal="center" vertical="center" wrapText="1"/>
    </xf>
    <xf numFmtId="0" fontId="14" fillId="0" borderId="0" xfId="60" applyFont="1" applyAlignment="1">
      <alignment vertical="top" wrapText="1"/>
    </xf>
    <xf numFmtId="0" fontId="14" fillId="0" borderId="1" xfId="60" applyFont="1" applyBorder="1" applyAlignment="1">
      <alignment horizontal="center" vertical="center" wrapText="1"/>
    </xf>
    <xf numFmtId="0" fontId="13" fillId="0" borderId="0" xfId="60" applyFont="1" applyAlignment="1">
      <alignment vertical="top" wrapText="1"/>
    </xf>
    <xf numFmtId="0" fontId="13" fillId="0" borderId="0" xfId="60" applyFont="1" applyAlignment="1">
      <alignment horizontal="center" wrapText="1"/>
    </xf>
    <xf numFmtId="0" fontId="44" fillId="0" borderId="0" xfId="60" applyFont="1" applyAlignment="1">
      <alignment horizontal="right" wrapText="1" indent="1"/>
    </xf>
    <xf numFmtId="0" fontId="38" fillId="0" borderId="0" xfId="60" applyFont="1" applyAlignment="1">
      <alignment horizontal="right" wrapText="1" indent="1"/>
    </xf>
    <xf numFmtId="0" fontId="38" fillId="0" borderId="0" xfId="13" applyFont="1" applyAlignment="1">
      <alignment horizontal="right" wrapText="1" indent="1"/>
    </xf>
    <xf numFmtId="0" fontId="26" fillId="0" borderId="0" xfId="60" applyFont="1" applyAlignment="1">
      <alignment horizontal="left" wrapText="1" indent="1"/>
    </xf>
    <xf numFmtId="0" fontId="38" fillId="0" borderId="0" xfId="60" applyFont="1" applyAlignment="1">
      <alignment horizontal="right" wrapText="1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50" applyFont="1" applyAlignment="1">
      <alignment horizontal="left"/>
    </xf>
    <xf numFmtId="0" fontId="21" fillId="0" borderId="0" xfId="33" applyFont="1"/>
    <xf numFmtId="0" fontId="0" fillId="0" borderId="0" xfId="33" applyFont="1"/>
    <xf numFmtId="0" fontId="14" fillId="0" borderId="0" xfId="25" applyFont="1" applyAlignment="1">
      <alignment horizontal="left"/>
    </xf>
    <xf numFmtId="0" fontId="0" fillId="0" borderId="0" xfId="25" applyFont="1" applyAlignment="1">
      <alignment horizontal="left"/>
    </xf>
    <xf numFmtId="0" fontId="0" fillId="0" borderId="0" xfId="40" applyFont="1" applyAlignment="1">
      <alignment horizontal="left"/>
    </xf>
    <xf numFmtId="0" fontId="0" fillId="0" borderId="0" xfId="6" applyFont="1" applyAlignment="1">
      <alignment horizontal="left"/>
    </xf>
    <xf numFmtId="0" fontId="0" fillId="0" borderId="0" xfId="6" applyFont="1"/>
    <xf numFmtId="0" fontId="0" fillId="0" borderId="0" xfId="46" applyFont="1"/>
    <xf numFmtId="0" fontId="0" fillId="0" borderId="0" xfId="44" applyFont="1"/>
    <xf numFmtId="0" fontId="14" fillId="0" borderId="0" xfId="30" applyFont="1"/>
    <xf numFmtId="0" fontId="52" fillId="0" borderId="0" xfId="0" applyFont="1"/>
    <xf numFmtId="0" fontId="52" fillId="0" borderId="1" xfId="0" applyFont="1" applyBorder="1"/>
    <xf numFmtId="0" fontId="54" fillId="0" borderId="2" xfId="0" applyFont="1" applyBorder="1" applyAlignment="1">
      <alignment horizontal="center" vertical="center"/>
    </xf>
    <xf numFmtId="0" fontId="55" fillId="0" borderId="0" xfId="0" applyFont="1"/>
    <xf numFmtId="0" fontId="56" fillId="0" borderId="0" xfId="0" applyFont="1"/>
    <xf numFmtId="0" fontId="54" fillId="0" borderId="0" xfId="0" applyFont="1" applyAlignment="1">
      <alignment horizontal="left" indent="1"/>
    </xf>
    <xf numFmtId="0" fontId="54" fillId="0" borderId="0" xfId="0" applyFont="1"/>
    <xf numFmtId="3" fontId="52" fillId="0" borderId="0" xfId="0" applyNumberFormat="1" applyFont="1"/>
    <xf numFmtId="0" fontId="57" fillId="0" borderId="1" xfId="25" applyFont="1" applyBorder="1" applyAlignment="1">
      <alignment horizontal="left"/>
    </xf>
    <xf numFmtId="0" fontId="57" fillId="0" borderId="1" xfId="25" applyFont="1" applyBorder="1" applyAlignment="1">
      <alignment horizontal="right"/>
    </xf>
    <xf numFmtId="0" fontId="58" fillId="0" borderId="0" xfId="25" applyFont="1" applyAlignment="1">
      <alignment wrapText="1"/>
    </xf>
    <xf numFmtId="0" fontId="59" fillId="0" borderId="0" xfId="25" applyFont="1" applyAlignment="1">
      <alignment horizontal="left" wrapText="1" indent="1"/>
    </xf>
    <xf numFmtId="0" fontId="57" fillId="0" borderId="0" xfId="25" applyFont="1" applyAlignment="1">
      <alignment horizontal="right"/>
    </xf>
    <xf numFmtId="0" fontId="59" fillId="0" borderId="0" xfId="25" applyFont="1" applyAlignment="1">
      <alignment horizontal="center" wrapText="1"/>
    </xf>
    <xf numFmtId="0" fontId="54" fillId="0" borderId="1" xfId="25" applyFont="1" applyBorder="1"/>
    <xf numFmtId="0" fontId="60" fillId="0" borderId="0" xfId="25" applyFont="1"/>
    <xf numFmtId="0" fontId="60" fillId="0" borderId="0" xfId="40" applyFont="1"/>
    <xf numFmtId="0" fontId="58" fillId="0" borderId="3" xfId="25" applyFont="1" applyBorder="1" applyAlignment="1">
      <alignment wrapText="1"/>
    </xf>
    <xf numFmtId="0" fontId="61" fillId="0" borderId="0" xfId="25" applyFont="1" applyAlignment="1">
      <alignment horizontal="center" wrapText="1"/>
    </xf>
    <xf numFmtId="0" fontId="61" fillId="0" borderId="0" xfId="25" applyFont="1" applyAlignment="1">
      <alignment horizontal="center" vertical="center" wrapText="1"/>
    </xf>
    <xf numFmtId="0" fontId="61" fillId="0" borderId="3" xfId="25" applyFont="1" applyBorder="1" applyAlignment="1">
      <alignment horizontal="center" vertical="center" wrapText="1"/>
    </xf>
    <xf numFmtId="16" fontId="61" fillId="0" borderId="3" xfId="25" quotePrefix="1" applyNumberFormat="1" applyFont="1" applyBorder="1" applyAlignment="1">
      <alignment horizontal="center" vertical="center" wrapText="1"/>
    </xf>
    <xf numFmtId="17" fontId="61" fillId="0" borderId="3" xfId="25" applyNumberFormat="1" applyFont="1" applyBorder="1" applyAlignment="1">
      <alignment horizontal="center" vertical="center" wrapText="1"/>
    </xf>
    <xf numFmtId="0" fontId="61" fillId="0" borderId="1" xfId="25" applyFont="1" applyBorder="1" applyAlignment="1">
      <alignment horizontal="center" vertical="center" wrapText="1"/>
    </xf>
    <xf numFmtId="0" fontId="58" fillId="0" borderId="0" xfId="25" applyFont="1" applyAlignment="1">
      <alignment horizontal="center" wrapText="1"/>
    </xf>
    <xf numFmtId="0" fontId="54" fillId="0" borderId="0" xfId="25" applyFont="1" applyAlignment="1">
      <alignment wrapText="1"/>
    </xf>
    <xf numFmtId="0" fontId="57" fillId="0" borderId="0" xfId="25" applyFont="1" applyAlignment="1">
      <alignment horizontal="center" wrapText="1"/>
    </xf>
    <xf numFmtId="0" fontId="62" fillId="0" borderId="0" xfId="25" applyFont="1" applyAlignment="1">
      <alignment horizontal="center" wrapText="1"/>
    </xf>
    <xf numFmtId="1" fontId="62" fillId="0" borderId="0" xfId="25" applyNumberFormat="1" applyFont="1" applyAlignment="1">
      <alignment horizontal="right" wrapText="1"/>
    </xf>
    <xf numFmtId="0" fontId="62" fillId="0" borderId="0" xfId="25" applyFont="1" applyAlignment="1">
      <alignment horizontal="right" wrapText="1"/>
    </xf>
    <xf numFmtId="1" fontId="55" fillId="0" borderId="0" xfId="25" applyNumberFormat="1" applyFont="1" applyAlignment="1">
      <alignment horizontal="right" wrapText="1"/>
    </xf>
    <xf numFmtId="1" fontId="54" fillId="0" borderId="0" xfId="25" applyNumberFormat="1" applyFont="1" applyAlignment="1">
      <alignment horizontal="right" wrapText="1"/>
    </xf>
    <xf numFmtId="2" fontId="62" fillId="0" borderId="0" xfId="25" applyNumberFormat="1" applyFont="1" applyAlignment="1">
      <alignment horizontal="right" wrapText="1"/>
    </xf>
    <xf numFmtId="2" fontId="61" fillId="0" borderId="0" xfId="25" applyNumberFormat="1" applyFont="1" applyAlignment="1">
      <alignment horizontal="right" wrapText="1"/>
    </xf>
    <xf numFmtId="0" fontId="54" fillId="0" borderId="0" xfId="40" applyFont="1"/>
    <xf numFmtId="0" fontId="57" fillId="0" borderId="0" xfId="40" applyFont="1" applyAlignment="1">
      <alignment horizontal="left"/>
    </xf>
    <xf numFmtId="0" fontId="54" fillId="0" borderId="1" xfId="40" applyFont="1" applyBorder="1"/>
    <xf numFmtId="0" fontId="63" fillId="0" borderId="0" xfId="41" applyFont="1" applyAlignment="1">
      <alignment horizontal="right"/>
    </xf>
    <xf numFmtId="0" fontId="64" fillId="0" borderId="0" xfId="41" applyFont="1" applyAlignment="1">
      <alignment horizontal="right"/>
    </xf>
    <xf numFmtId="0" fontId="0" fillId="0" borderId="2" xfId="55" applyFont="1" applyBorder="1" applyAlignment="1">
      <alignment horizontal="center" vertical="center" wrapText="1"/>
    </xf>
    <xf numFmtId="3" fontId="55" fillId="0" borderId="0" xfId="0" applyNumberFormat="1" applyFont="1"/>
    <xf numFmtId="3" fontId="54" fillId="0" borderId="0" xfId="0" applyNumberFormat="1" applyFont="1"/>
    <xf numFmtId="3" fontId="54" fillId="0" borderId="0" xfId="2" applyNumberFormat="1" applyFont="1" applyBorder="1" applyAlignment="1"/>
    <xf numFmtId="0" fontId="50" fillId="0" borderId="2" xfId="27" applyFont="1" applyBorder="1" applyAlignment="1">
      <alignment horizontal="center" vertical="center" wrapText="1"/>
    </xf>
    <xf numFmtId="0" fontId="50" fillId="0" borderId="0" xfId="0" applyFont="1"/>
    <xf numFmtId="4" fontId="0" fillId="0" borderId="0" xfId="0" applyNumberFormat="1"/>
    <xf numFmtId="0" fontId="60" fillId="0" borderId="0" xfId="1" applyFont="1"/>
    <xf numFmtId="0" fontId="50" fillId="0" borderId="0" xfId="1" applyFont="1"/>
    <xf numFmtId="4" fontId="50" fillId="0" borderId="0" xfId="0" applyNumberFormat="1" applyFont="1" applyAlignment="1">
      <alignment horizontal="right"/>
    </xf>
    <xf numFmtId="0" fontId="50" fillId="0" borderId="0" xfId="1" applyFont="1" applyAlignment="1">
      <alignment horizontal="left" indent="2"/>
    </xf>
    <xf numFmtId="0" fontId="50" fillId="0" borderId="0" xfId="1" applyFont="1" applyAlignment="1">
      <alignment horizontal="left" indent="3"/>
    </xf>
    <xf numFmtId="4" fontId="50" fillId="0" borderId="0" xfId="0" applyNumberFormat="1" applyFont="1"/>
    <xf numFmtId="0" fontId="21" fillId="0" borderId="0" xfId="0" applyFont="1"/>
    <xf numFmtId="4" fontId="6" fillId="0" borderId="0" xfId="1" applyNumberFormat="1" applyFont="1" applyAlignment="1">
      <alignment horizontal="right"/>
    </xf>
    <xf numFmtId="2" fontId="50" fillId="0" borderId="0" xfId="9" applyNumberFormat="1"/>
    <xf numFmtId="3" fontId="50" fillId="0" borderId="0" xfId="0" applyNumberFormat="1" applyFont="1"/>
    <xf numFmtId="3" fontId="50" fillId="0" borderId="0" xfId="0" applyNumberFormat="1" applyFont="1" applyAlignment="1">
      <alignment horizontal="right"/>
    </xf>
    <xf numFmtId="0" fontId="6" fillId="0" borderId="0" xfId="25" applyFont="1"/>
    <xf numFmtId="0" fontId="33" fillId="0" borderId="0" xfId="25" applyFont="1"/>
    <xf numFmtId="0" fontId="50" fillId="0" borderId="0" xfId="40" applyFont="1"/>
    <xf numFmtId="0" fontId="50" fillId="0" borderId="0" xfId="25" applyFont="1"/>
    <xf numFmtId="0" fontId="18" fillId="0" borderId="0" xfId="25" applyFont="1"/>
    <xf numFmtId="0" fontId="23" fillId="0" borderId="0" xfId="25" applyFont="1" applyAlignment="1">
      <alignment horizontal="right"/>
    </xf>
    <xf numFmtId="0" fontId="50" fillId="0" borderId="2" xfId="20" applyBorder="1" applyAlignment="1">
      <alignment horizontal="center" vertical="center" wrapText="1"/>
    </xf>
    <xf numFmtId="3" fontId="6" fillId="0" borderId="0" xfId="0" applyNumberFormat="1" applyFont="1" applyAlignment="1">
      <alignment horizontal="right"/>
    </xf>
    <xf numFmtId="3" fontId="50" fillId="0" borderId="0" xfId="0" applyNumberFormat="1" applyFont="1" applyAlignment="1">
      <alignment horizontal="right" wrapText="1"/>
    </xf>
    <xf numFmtId="0" fontId="50" fillId="0" borderId="0" xfId="0" applyFont="1" applyAlignment="1">
      <alignment vertical="center"/>
    </xf>
    <xf numFmtId="3" fontId="50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wrapText="1"/>
    </xf>
    <xf numFmtId="0" fontId="50" fillId="0" borderId="0" xfId="0" applyFont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50" fillId="0" borderId="0" xfId="0" applyFont="1" applyAlignment="1">
      <alignment horizontal="left" indent="1"/>
    </xf>
    <xf numFmtId="3" fontId="50" fillId="0" borderId="0" xfId="55" applyNumberFormat="1" applyFont="1" applyAlignment="1">
      <alignment horizontal="right"/>
    </xf>
    <xf numFmtId="0" fontId="0" fillId="0" borderId="2" xfId="0" applyBorder="1" applyAlignment="1">
      <alignment horizontal="center" wrapText="1"/>
    </xf>
    <xf numFmtId="0" fontId="17" fillId="0" borderId="0" xfId="21" applyFont="1" applyFill="1"/>
    <xf numFmtId="1" fontId="50" fillId="0" borderId="0" xfId="21" applyNumberFormat="1" applyFont="1" applyFill="1"/>
    <xf numFmtId="0" fontId="31" fillId="0" borderId="0" xfId="21" applyFont="1" applyFill="1"/>
    <xf numFmtId="0" fontId="50" fillId="0" borderId="1" xfId="9" applyBorder="1"/>
    <xf numFmtId="0" fontId="14" fillId="0" borderId="0" xfId="0" applyFont="1" applyAlignment="1">
      <alignment wrapText="1"/>
    </xf>
    <xf numFmtId="0" fontId="0" fillId="0" borderId="0" xfId="9" applyFont="1" applyAlignment="1">
      <alignment wrapText="1"/>
    </xf>
    <xf numFmtId="0" fontId="50" fillId="0" borderId="0" xfId="49" applyFont="1" applyAlignment="1">
      <alignment vertical="center"/>
    </xf>
    <xf numFmtId="168" fontId="50" fillId="0" borderId="0" xfId="49" applyNumberFormat="1" applyFont="1" applyAlignment="1">
      <alignment vertical="center"/>
    </xf>
    <xf numFmtId="168" fontId="6" fillId="0" borderId="0" xfId="0" applyNumberFormat="1" applyFont="1" applyAlignment="1">
      <alignment horizontal="center" wrapText="1"/>
    </xf>
    <xf numFmtId="0" fontId="50" fillId="0" borderId="0" xfId="0" applyFont="1" applyAlignment="1">
      <alignment horizontal="left"/>
    </xf>
    <xf numFmtId="4" fontId="0" fillId="0" borderId="0" xfId="0" applyNumberFormat="1" applyAlignment="1">
      <alignment horizontal="right" wrapText="1"/>
    </xf>
    <xf numFmtId="173" fontId="50" fillId="0" borderId="0" xfId="0" applyNumberFormat="1" applyFont="1" applyAlignment="1">
      <alignment horizontal="right" wrapText="1"/>
    </xf>
    <xf numFmtId="4" fontId="50" fillId="0" borderId="0" xfId="0" applyNumberFormat="1" applyFont="1" applyAlignment="1">
      <alignment horizontal="right" wrapText="1"/>
    </xf>
    <xf numFmtId="4" fontId="50" fillId="0" borderId="0" xfId="0" applyNumberFormat="1" applyFont="1" applyAlignment="1">
      <alignment horizontal="left" indent="1"/>
    </xf>
    <xf numFmtId="173" fontId="15" fillId="0" borderId="0" xfId="0" applyNumberFormat="1" applyFont="1" applyAlignment="1">
      <alignment horizontal="right" vertical="center" wrapText="1"/>
    </xf>
    <xf numFmtId="0" fontId="50" fillId="0" borderId="0" xfId="6" applyFont="1"/>
    <xf numFmtId="0" fontId="4" fillId="0" borderId="0" xfId="57" applyFont="1" applyFill="1" applyAlignment="1">
      <alignment horizontal="right"/>
    </xf>
    <xf numFmtId="0" fontId="50" fillId="0" borderId="3" xfId="38" applyFont="1" applyBorder="1" applyAlignment="1">
      <alignment horizontal="center"/>
    </xf>
    <xf numFmtId="0" fontId="50" fillId="0" borderId="0" xfId="6" applyFont="1" applyAlignment="1">
      <alignment horizontal="left" indent="2"/>
    </xf>
    <xf numFmtId="0" fontId="50" fillId="0" borderId="0" xfId="38" applyFont="1" applyAlignment="1">
      <alignment horizontal="center"/>
    </xf>
    <xf numFmtId="171" fontId="16" fillId="0" borderId="0" xfId="2" applyNumberFormat="1" applyAlignment="1">
      <alignment horizontal="center" vertical="center"/>
    </xf>
    <xf numFmtId="3" fontId="0" fillId="0" borderId="0" xfId="6" applyNumberFormat="1" applyFont="1"/>
    <xf numFmtId="3" fontId="50" fillId="0" borderId="0" xfId="6" applyNumberFormat="1" applyFont="1"/>
    <xf numFmtId="171" fontId="50" fillId="0" borderId="0" xfId="2" applyNumberFormat="1" applyFont="1" applyAlignment="1"/>
    <xf numFmtId="0" fontId="50" fillId="0" borderId="3" xfId="6" applyFont="1" applyBorder="1"/>
    <xf numFmtId="171" fontId="50" fillId="0" borderId="0" xfId="2" applyNumberFormat="1" applyFont="1" applyFill="1" applyAlignment="1"/>
    <xf numFmtId="0" fontId="50" fillId="0" borderId="0" xfId="37" applyFont="1" applyAlignment="1">
      <alignment horizontal="center" vertical="center"/>
    </xf>
    <xf numFmtId="0" fontId="66" fillId="0" borderId="0" xfId="39" applyFont="1"/>
    <xf numFmtId="0" fontId="50" fillId="0" borderId="0" xfId="39" applyFont="1"/>
    <xf numFmtId="0" fontId="50" fillId="0" borderId="1" xfId="39" applyFont="1" applyBorder="1"/>
    <xf numFmtId="0" fontId="50" fillId="0" borderId="0" xfId="39" applyFont="1" applyAlignment="1">
      <alignment horizontal="center"/>
    </xf>
    <xf numFmtId="0" fontId="50" fillId="0" borderId="2" xfId="39" applyFont="1" applyBorder="1" applyAlignment="1">
      <alignment horizontal="center" vertical="center" wrapText="1"/>
    </xf>
    <xf numFmtId="0" fontId="50" fillId="0" borderId="0" xfId="6" applyFont="1" applyAlignment="1">
      <alignment horizontal="center"/>
    </xf>
    <xf numFmtId="168" fontId="50" fillId="0" borderId="0" xfId="35" applyNumberFormat="1" applyFont="1" applyAlignment="1">
      <alignment horizontal="right"/>
    </xf>
    <xf numFmtId="0" fontId="50" fillId="0" borderId="0" xfId="35" applyFont="1" applyAlignment="1">
      <alignment horizontal="center"/>
    </xf>
    <xf numFmtId="168" fontId="50" fillId="0" borderId="0" xfId="35" applyNumberFormat="1" applyFont="1" applyAlignment="1">
      <alignment horizontal="center"/>
    </xf>
    <xf numFmtId="168" fontId="50" fillId="0" borderId="0" xfId="6" applyNumberFormat="1" applyFont="1" applyAlignment="1">
      <alignment horizontal="center"/>
    </xf>
    <xf numFmtId="3" fontId="20" fillId="0" borderId="0" xfId="17" applyNumberFormat="1" applyFont="1" applyAlignment="1">
      <alignment horizontal="right"/>
    </xf>
    <xf numFmtId="3" fontId="20" fillId="0" borderId="0" xfId="17" applyNumberFormat="1" applyFont="1" applyFill="1" applyAlignment="1">
      <alignment horizontal="right"/>
    </xf>
    <xf numFmtId="0" fontId="50" fillId="0" borderId="0" xfId="24" applyAlignment="1">
      <alignment horizontal="right" vertical="center"/>
    </xf>
    <xf numFmtId="0" fontId="60" fillId="0" borderId="1" xfId="6" applyFont="1" applyBorder="1"/>
    <xf numFmtId="168" fontId="50" fillId="2" borderId="0" xfId="35" applyNumberFormat="1" applyFont="1" applyFill="1" applyAlignment="1">
      <alignment horizontal="left"/>
    </xf>
    <xf numFmtId="0" fontId="60" fillId="0" borderId="0" xfId="6" applyFont="1"/>
    <xf numFmtId="164" fontId="60" fillId="0" borderId="0" xfId="2" applyFont="1" applyAlignment="1"/>
    <xf numFmtId="0" fontId="66" fillId="0" borderId="0" xfId="38" applyFont="1"/>
    <xf numFmtId="0" fontId="50" fillId="0" borderId="0" xfId="38" applyFont="1"/>
    <xf numFmtId="0" fontId="50" fillId="0" borderId="1" xfId="38" applyFont="1" applyBorder="1"/>
    <xf numFmtId="0" fontId="50" fillId="0" borderId="0" xfId="38" applyFont="1" applyAlignment="1">
      <alignment horizontal="center" vertical="center" wrapText="1"/>
    </xf>
    <xf numFmtId="168" fontId="50" fillId="0" borderId="0" xfId="38" applyNumberFormat="1" applyFont="1" applyAlignment="1">
      <alignment horizontal="center"/>
    </xf>
    <xf numFmtId="170" fontId="69" fillId="0" borderId="0" xfId="62" applyNumberFormat="1" applyFont="1"/>
    <xf numFmtId="170" fontId="68" fillId="0" borderId="0" xfId="38" applyNumberFormat="1" applyFont="1"/>
    <xf numFmtId="0" fontId="68" fillId="0" borderId="0" xfId="38" applyFont="1"/>
    <xf numFmtId="0" fontId="50" fillId="0" borderId="0" xfId="38" applyFont="1" applyAlignment="1">
      <alignment horizontal="left" indent="2"/>
    </xf>
    <xf numFmtId="168" fontId="50" fillId="0" borderId="0" xfId="35" applyNumberFormat="1" applyFont="1" applyAlignment="1">
      <alignment horizontal="left"/>
    </xf>
    <xf numFmtId="168" fontId="50" fillId="0" borderId="0" xfId="5" applyNumberFormat="1" applyFont="1" applyAlignment="1">
      <alignment horizontal="center"/>
    </xf>
    <xf numFmtId="0" fontId="50" fillId="0" borderId="0" xfId="38" applyFont="1" applyAlignment="1">
      <alignment horizontal="left"/>
    </xf>
    <xf numFmtId="0" fontId="50" fillId="2" borderId="0" xfId="39" applyFont="1" applyFill="1"/>
    <xf numFmtId="0" fontId="70" fillId="0" borderId="1" xfId="38" applyFont="1" applyBorder="1"/>
    <xf numFmtId="0" fontId="60" fillId="0" borderId="0" xfId="38" applyFont="1" applyAlignment="1">
      <alignment horizontal="center"/>
    </xf>
    <xf numFmtId="1" fontId="16" fillId="0" borderId="0" xfId="2" applyNumberFormat="1" applyAlignment="1">
      <alignment horizontal="center"/>
    </xf>
    <xf numFmtId="164" fontId="16" fillId="0" borderId="0" xfId="2" applyAlignment="1"/>
    <xf numFmtId="168" fontId="60" fillId="0" borderId="0" xfId="7" applyNumberFormat="1" applyFont="1"/>
    <xf numFmtId="168" fontId="50" fillId="0" borderId="0" xfId="61" applyNumberFormat="1" applyFont="1" applyAlignment="1">
      <alignment horizontal="center"/>
    </xf>
    <xf numFmtId="0" fontId="50" fillId="0" borderId="0" xfId="61" applyFont="1" applyAlignment="1">
      <alignment horizontal="center"/>
    </xf>
    <xf numFmtId="0" fontId="50" fillId="0" borderId="0" xfId="46" quotePrefix="1" applyAlignment="1">
      <alignment horizontal="center"/>
    </xf>
    <xf numFmtId="0" fontId="60" fillId="0" borderId="0" xfId="46" applyFont="1"/>
    <xf numFmtId="0" fontId="71" fillId="0" borderId="3" xfId="6" applyFont="1" applyBorder="1" applyAlignment="1">
      <alignment horizontal="center"/>
    </xf>
    <xf numFmtId="0" fontId="71" fillId="0" borderId="0" xfId="6" applyFont="1" applyAlignment="1">
      <alignment horizontal="center"/>
    </xf>
    <xf numFmtId="0" fontId="72" fillId="0" borderId="0" xfId="6" applyFont="1"/>
    <xf numFmtId="0" fontId="73" fillId="0" borderId="0" xfId="6" applyFont="1"/>
    <xf numFmtId="168" fontId="60" fillId="0" borderId="0" xfId="6" applyNumberFormat="1" applyFont="1"/>
    <xf numFmtId="0" fontId="50" fillId="0" borderId="0" xfId="24" applyAlignment="1">
      <alignment vertical="top" wrapText="1"/>
    </xf>
    <xf numFmtId="0" fontId="50" fillId="0" borderId="0" xfId="24" applyAlignment="1">
      <alignment horizontal="left" indent="1"/>
    </xf>
    <xf numFmtId="175" fontId="50" fillId="0" borderId="0" xfId="24" applyNumberFormat="1"/>
    <xf numFmtId="43" fontId="50" fillId="0" borderId="0" xfId="24" applyNumberFormat="1"/>
    <xf numFmtId="43" fontId="50" fillId="0" borderId="0" xfId="24" applyNumberFormat="1" applyAlignment="1">
      <alignment horizontal="right"/>
    </xf>
    <xf numFmtId="0" fontId="10" fillId="0" borderId="0" xfId="0" applyFont="1"/>
    <xf numFmtId="0" fontId="40" fillId="0" borderId="2" xfId="9" applyFont="1" applyBorder="1" applyAlignment="1">
      <alignment horizontal="center" vertical="center"/>
    </xf>
    <xf numFmtId="0" fontId="50" fillId="0" borderId="2" xfId="9" applyBorder="1" applyAlignment="1">
      <alignment horizontal="center" vertical="center"/>
    </xf>
    <xf numFmtId="0" fontId="40" fillId="0" borderId="2" xfId="9" applyFont="1" applyBorder="1" applyAlignment="1">
      <alignment horizontal="center" vertical="center" wrapText="1"/>
    </xf>
    <xf numFmtId="0" fontId="8" fillId="0" borderId="0" xfId="9" applyFont="1" applyAlignment="1">
      <alignment horizontal="right"/>
    </xf>
    <xf numFmtId="0" fontId="50" fillId="0" borderId="2" xfId="34" applyBorder="1" applyAlignment="1">
      <alignment horizontal="center" vertical="center" wrapText="1"/>
    </xf>
    <xf numFmtId="0" fontId="36" fillId="0" borderId="0" xfId="39" applyFont="1" applyAlignment="1">
      <alignment horizontal="center"/>
    </xf>
    <xf numFmtId="43" fontId="50" fillId="0" borderId="0" xfId="64"/>
    <xf numFmtId="4" fontId="50" fillId="0" borderId="0" xfId="9" applyNumberFormat="1"/>
    <xf numFmtId="176" fontId="50" fillId="0" borderId="0" xfId="2" applyNumberFormat="1" applyFont="1" applyBorder="1" applyAlignment="1"/>
    <xf numFmtId="169" fontId="50" fillId="0" borderId="0" xfId="2" applyNumberFormat="1" applyFont="1" applyAlignment="1"/>
    <xf numFmtId="1" fontId="6" fillId="0" borderId="0" xfId="25" applyNumberFormat="1" applyFont="1" applyAlignment="1">
      <alignment horizontal="right" wrapText="1"/>
    </xf>
    <xf numFmtId="3" fontId="50" fillId="0" borderId="0" xfId="2" applyNumberFormat="1" applyFont="1" applyAlignment="1"/>
    <xf numFmtId="0" fontId="50" fillId="2" borderId="0" xfId="24" applyFill="1"/>
    <xf numFmtId="0" fontId="50" fillId="0" borderId="2" xfId="24" applyBorder="1" applyAlignment="1">
      <alignment horizontal="center" vertical="center"/>
    </xf>
    <xf numFmtId="0" fontId="74" fillId="0" borderId="0" xfId="0" applyFont="1"/>
    <xf numFmtId="0" fontId="74" fillId="0" borderId="1" xfId="0" applyFont="1" applyBorder="1"/>
    <xf numFmtId="0" fontId="75" fillId="0" borderId="0" xfId="51" applyFont="1" applyAlignment="1">
      <alignment horizontal="center" vertical="center"/>
    </xf>
    <xf numFmtId="0" fontId="76" fillId="0" borderId="0" xfId="0" applyFont="1" applyAlignment="1">
      <alignment vertical="center"/>
    </xf>
    <xf numFmtId="3" fontId="0" fillId="0" borderId="0" xfId="0" applyNumberFormat="1" applyAlignment="1">
      <alignment horizontal="right" vertical="center"/>
    </xf>
    <xf numFmtId="0" fontId="78" fillId="0" borderId="0" xfId="0" applyFont="1" applyAlignment="1">
      <alignment vertical="center"/>
    </xf>
    <xf numFmtId="3" fontId="0" fillId="0" borderId="0" xfId="2" applyNumberFormat="1" applyFont="1" applyFill="1" applyAlignment="1">
      <alignment vertical="center"/>
    </xf>
    <xf numFmtId="0" fontId="75" fillId="0" borderId="1" xfId="0" applyFont="1" applyBorder="1" applyAlignment="1">
      <alignment horizontal="right"/>
    </xf>
    <xf numFmtId="0" fontId="77" fillId="0" borderId="0" xfId="0" applyFont="1"/>
    <xf numFmtId="2" fontId="0" fillId="0" borderId="0" xfId="54" applyNumberFormat="1" applyFont="1"/>
    <xf numFmtId="0" fontId="81" fillId="0" borderId="0" xfId="34" applyFont="1"/>
    <xf numFmtId="0" fontId="75" fillId="0" borderId="1" xfId="34" applyFont="1" applyBorder="1" applyAlignment="1">
      <alignment horizontal="right"/>
    </xf>
    <xf numFmtId="0" fontId="77" fillId="0" borderId="0" xfId="34" applyFont="1"/>
    <xf numFmtId="0" fontId="78" fillId="0" borderId="0" xfId="34" applyFont="1"/>
    <xf numFmtId="0" fontId="75" fillId="0" borderId="0" xfId="34" applyFont="1"/>
    <xf numFmtId="0" fontId="77" fillId="0" borderId="0" xfId="34" applyFont="1" applyAlignment="1">
      <alignment horizontal="left"/>
    </xf>
    <xf numFmtId="0" fontId="75" fillId="0" borderId="0" xfId="34" applyFont="1" applyAlignment="1">
      <alignment horizontal="left"/>
    </xf>
    <xf numFmtId="0" fontId="67" fillId="0" borderId="0" xfId="6" applyFont="1"/>
    <xf numFmtId="0" fontId="32" fillId="0" borderId="0" xfId="25" applyFont="1" applyAlignment="1">
      <alignment horizontal="left"/>
    </xf>
    <xf numFmtId="0" fontId="23" fillId="0" borderId="1" xfId="25" applyFont="1" applyBorder="1" applyAlignment="1">
      <alignment horizontal="right"/>
    </xf>
    <xf numFmtId="0" fontId="14" fillId="0" borderId="0" xfId="25" applyFont="1" applyAlignment="1">
      <alignment horizontal="center" wrapText="1"/>
    </xf>
    <xf numFmtId="0" fontId="50" fillId="0" borderId="2" xfId="25" applyFont="1" applyBorder="1" applyAlignment="1">
      <alignment horizontal="center" vertical="center"/>
    </xf>
    <xf numFmtId="0" fontId="14" fillId="0" borderId="0" xfId="25" applyFont="1" applyAlignment="1">
      <alignment horizontal="right" wrapText="1"/>
    </xf>
    <xf numFmtId="0" fontId="23" fillId="0" borderId="1" xfId="25" applyFont="1" applyBorder="1" applyAlignment="1">
      <alignment horizontal="left"/>
    </xf>
    <xf numFmtId="0" fontId="20" fillId="0" borderId="0" xfId="25" applyFont="1" applyAlignment="1">
      <alignment wrapText="1"/>
    </xf>
    <xf numFmtId="1" fontId="20" fillId="0" borderId="0" xfId="25" applyNumberFormat="1" applyFont="1" applyAlignment="1">
      <alignment horizontal="right" wrapText="1"/>
    </xf>
    <xf numFmtId="0" fontId="14" fillId="0" borderId="0" xfId="25" applyFont="1" applyAlignment="1">
      <alignment horizontal="left" wrapText="1" indent="1"/>
    </xf>
    <xf numFmtId="1" fontId="14" fillId="0" borderId="0" xfId="25" applyNumberFormat="1" applyFont="1" applyAlignment="1">
      <alignment horizontal="right" wrapText="1"/>
    </xf>
    <xf numFmtId="2" fontId="20" fillId="0" borderId="0" xfId="25" applyNumberFormat="1" applyFont="1" applyAlignment="1">
      <alignment horizontal="right" wrapText="1"/>
    </xf>
    <xf numFmtId="2" fontId="14" fillId="0" borderId="0" xfId="25" applyNumberFormat="1" applyFont="1" applyAlignment="1">
      <alignment horizontal="right" wrapText="1"/>
    </xf>
    <xf numFmtId="0" fontId="14" fillId="0" borderId="1" xfId="25" applyFont="1" applyBorder="1" applyAlignment="1">
      <alignment horizontal="right"/>
    </xf>
    <xf numFmtId="0" fontId="14" fillId="0" borderId="0" xfId="25" applyFont="1" applyAlignment="1">
      <alignment horizontal="right"/>
    </xf>
    <xf numFmtId="0" fontId="14" fillId="0" borderId="0" xfId="25" applyFont="1" applyAlignment="1">
      <alignment horizontal="center" vertical="center" wrapText="1"/>
    </xf>
    <xf numFmtId="169" fontId="20" fillId="0" borderId="0" xfId="2" applyNumberFormat="1" applyFont="1" applyAlignment="1">
      <alignment horizontal="right" wrapText="1"/>
    </xf>
    <xf numFmtId="0" fontId="14" fillId="0" borderId="0" xfId="25" applyFont="1" applyAlignment="1">
      <alignment horizontal="left" wrapText="1"/>
    </xf>
    <xf numFmtId="0" fontId="50" fillId="0" borderId="1" xfId="25" applyFont="1" applyBorder="1"/>
    <xf numFmtId="3" fontId="50" fillId="0" borderId="0" xfId="2" applyNumberFormat="1" applyFont="1" applyFill="1" applyAlignment="1">
      <alignment horizontal="right"/>
    </xf>
    <xf numFmtId="3" fontId="50" fillId="0" borderId="0" xfId="2" applyNumberFormat="1" applyFont="1" applyFill="1" applyAlignment="1"/>
    <xf numFmtId="164" fontId="14" fillId="0" borderId="0" xfId="2" applyFont="1" applyFill="1" applyAlignment="1">
      <alignment horizontal="center" wrapText="1"/>
    </xf>
    <xf numFmtId="164" fontId="50" fillId="0" borderId="0" xfId="2" applyFont="1" applyFill="1" applyAlignment="1">
      <alignment horizontal="center"/>
    </xf>
    <xf numFmtId="171" fontId="50" fillId="0" borderId="0" xfId="64" applyNumberFormat="1" applyFill="1"/>
    <xf numFmtId="177" fontId="50" fillId="0" borderId="0" xfId="24" applyNumberFormat="1"/>
    <xf numFmtId="168" fontId="50" fillId="0" borderId="0" xfId="9" applyNumberFormat="1"/>
    <xf numFmtId="169" fontId="50" fillId="0" borderId="0" xfId="2" applyNumberFormat="1" applyFont="1" applyFill="1" applyAlignment="1"/>
    <xf numFmtId="169" fontId="14" fillId="0" borderId="0" xfId="2" applyNumberFormat="1" applyFont="1" applyFill="1" applyAlignment="1">
      <alignment horizontal="right" wrapText="1"/>
    </xf>
    <xf numFmtId="0" fontId="65" fillId="0" borderId="0" xfId="6" applyFont="1"/>
    <xf numFmtId="171" fontId="65" fillId="0" borderId="0" xfId="2" applyNumberFormat="1" applyFont="1" applyFill="1" applyAlignment="1"/>
    <xf numFmtId="0" fontId="50" fillId="0" borderId="3" xfId="6" applyFont="1" applyBorder="1" applyAlignment="1">
      <alignment horizontal="center" vertical="center"/>
    </xf>
    <xf numFmtId="0" fontId="50" fillId="0" borderId="1" xfId="6" applyFont="1" applyBorder="1" applyAlignment="1">
      <alignment horizontal="center" vertical="center"/>
    </xf>
    <xf numFmtId="0" fontId="50" fillId="0" borderId="0" xfId="24" applyAlignment="1">
      <alignment vertical="center"/>
    </xf>
    <xf numFmtId="3" fontId="20" fillId="0" borderId="0" xfId="2" applyNumberFormat="1" applyFont="1" applyFill="1" applyAlignment="1">
      <alignment horizontal="right"/>
    </xf>
    <xf numFmtId="171" fontId="6" fillId="0" borderId="0" xfId="2" applyNumberFormat="1" applyFont="1" applyFill="1" applyAlignment="1">
      <alignment horizontal="center"/>
    </xf>
    <xf numFmtId="0" fontId="50" fillId="0" borderId="2" xfId="39" applyFont="1" applyBorder="1" applyAlignment="1">
      <alignment horizontal="center" vertical="center"/>
    </xf>
    <xf numFmtId="168" fontId="50" fillId="0" borderId="0" xfId="6" applyNumberFormat="1" applyFont="1" applyAlignment="1">
      <alignment horizontal="right"/>
    </xf>
    <xf numFmtId="4" fontId="0" fillId="0" borderId="0" xfId="39" applyNumberFormat="1" applyFont="1" applyAlignment="1">
      <alignment horizontal="right"/>
    </xf>
    <xf numFmtId="164" fontId="50" fillId="0" borderId="0" xfId="2" applyFont="1" applyFill="1" applyAlignment="1"/>
    <xf numFmtId="168" fontId="14" fillId="0" borderId="0" xfId="6" applyNumberFormat="1" applyFont="1" applyAlignment="1">
      <alignment horizontal="center"/>
    </xf>
    <xf numFmtId="164" fontId="14" fillId="0" borderId="0" xfId="2" applyFont="1" applyFill="1" applyAlignment="1">
      <alignment horizontal="center"/>
    </xf>
    <xf numFmtId="164" fontId="0" fillId="0" borderId="2" xfId="2" applyFont="1" applyFill="1" applyBorder="1" applyAlignment="1">
      <alignment horizontal="center" vertical="center"/>
    </xf>
    <xf numFmtId="168" fontId="14" fillId="0" borderId="0" xfId="6" applyNumberFormat="1" applyFont="1" applyAlignment="1" applyProtection="1">
      <alignment horizontal="center" wrapText="1"/>
      <protection locked="0"/>
    </xf>
    <xf numFmtId="164" fontId="60" fillId="0" borderId="1" xfId="2" applyFont="1" applyFill="1" applyBorder="1" applyAlignment="1"/>
    <xf numFmtId="164" fontId="60" fillId="0" borderId="0" xfId="2" applyFont="1" applyFill="1" applyAlignment="1"/>
    <xf numFmtId="164" fontId="67" fillId="0" borderId="0" xfId="2" applyFont="1" applyFill="1" applyAlignment="1"/>
    <xf numFmtId="164" fontId="68" fillId="0" borderId="0" xfId="2" applyFont="1" applyFill="1" applyAlignment="1"/>
    <xf numFmtId="164" fontId="65" fillId="0" borderId="0" xfId="2" applyFont="1" applyFill="1" applyAlignment="1"/>
    <xf numFmtId="174" fontId="69" fillId="0" borderId="0" xfId="62" applyNumberFormat="1" applyFont="1"/>
    <xf numFmtId="174" fontId="50" fillId="0" borderId="0" xfId="5" applyNumberFormat="1" applyFont="1" applyAlignment="1">
      <alignment horizontal="center"/>
    </xf>
    <xf numFmtId="164" fontId="69" fillId="0" borderId="0" xfId="2" applyFont="1" applyFill="1" applyAlignment="1"/>
    <xf numFmtId="168" fontId="50" fillId="0" borderId="0" xfId="38" applyNumberFormat="1" applyFont="1"/>
    <xf numFmtId="168" fontId="50" fillId="0" borderId="0" xfId="5" applyNumberFormat="1" applyFont="1"/>
    <xf numFmtId="168" fontId="15" fillId="0" borderId="0" xfId="38" applyNumberFormat="1" applyFont="1" applyAlignment="1">
      <alignment horizontal="center"/>
    </xf>
    <xf numFmtId="168" fontId="50" fillId="0" borderId="0" xfId="3" applyNumberFormat="1" applyFont="1" applyAlignment="1">
      <alignment horizontal="right"/>
    </xf>
    <xf numFmtId="168" fontId="50" fillId="0" borderId="0" xfId="42" applyNumberFormat="1" applyFont="1" applyAlignment="1">
      <alignment horizontal="right"/>
    </xf>
    <xf numFmtId="3" fontId="44" fillId="0" borderId="0" xfId="60" applyNumberFormat="1" applyFont="1" applyAlignment="1">
      <alignment horizontal="right" wrapText="1"/>
    </xf>
    <xf numFmtId="3" fontId="38" fillId="0" borderId="0" xfId="60" applyNumberFormat="1" applyFont="1" applyAlignment="1">
      <alignment horizontal="right" wrapText="1"/>
    </xf>
    <xf numFmtId="0" fontId="50" fillId="0" borderId="2" xfId="0" applyFont="1" applyBorder="1" applyAlignment="1">
      <alignment horizontal="center" vertical="center"/>
    </xf>
    <xf numFmtId="4" fontId="6" fillId="0" borderId="0" xfId="0" applyNumberFormat="1" applyFont="1" applyAlignment="1">
      <alignment horizontal="right"/>
    </xf>
    <xf numFmtId="4" fontId="82" fillId="0" borderId="1" xfId="0" applyNumberFormat="1" applyFont="1" applyBorder="1"/>
    <xf numFmtId="4" fontId="82" fillId="0" borderId="2" xfId="0" applyNumberFormat="1" applyFont="1" applyBorder="1" applyAlignment="1">
      <alignment horizontal="center" vertical="center"/>
    </xf>
    <xf numFmtId="4" fontId="82" fillId="0" borderId="0" xfId="0" applyNumberFormat="1" applyFont="1"/>
    <xf numFmtId="4" fontId="83" fillId="0" borderId="0" xfId="0" applyNumberFormat="1" applyFont="1" applyAlignment="1">
      <alignment horizontal="right"/>
    </xf>
    <xf numFmtId="4" fontId="82" fillId="0" borderId="0" xfId="0" applyNumberFormat="1" applyFont="1" applyAlignment="1">
      <alignment horizontal="right"/>
    </xf>
    <xf numFmtId="4" fontId="44" fillId="0" borderId="0" xfId="1" applyNumberFormat="1" applyFont="1" applyAlignment="1">
      <alignment horizontal="right"/>
    </xf>
    <xf numFmtId="3" fontId="0" fillId="0" borderId="0" xfId="2" applyNumberFormat="1" applyFont="1" applyAlignment="1">
      <alignment vertical="center"/>
    </xf>
    <xf numFmtId="3" fontId="78" fillId="0" borderId="0" xfId="0" applyNumberFormat="1" applyFont="1" applyAlignment="1">
      <alignment vertical="center"/>
    </xf>
    <xf numFmtId="4" fontId="82" fillId="0" borderId="0" xfId="0" applyNumberFormat="1" applyFont="1" applyAlignment="1">
      <alignment vertical="center"/>
    </xf>
    <xf numFmtId="4" fontId="82" fillId="0" borderId="0" xfId="2" applyNumberFormat="1" applyFont="1" applyAlignment="1">
      <alignment vertical="center"/>
    </xf>
    <xf numFmtId="4" fontId="0" fillId="0" borderId="0" xfId="0" applyNumberFormat="1" applyAlignment="1">
      <alignment horizontal="right" vertical="center"/>
    </xf>
    <xf numFmtId="4" fontId="0" fillId="0" borderId="0" xfId="2" applyNumberFormat="1" applyFont="1" applyAlignment="1">
      <alignment horizontal="right" vertical="center"/>
    </xf>
    <xf numFmtId="3" fontId="77" fillId="0" borderId="0" xfId="2" applyNumberFormat="1" applyFont="1" applyFill="1" applyAlignment="1"/>
    <xf numFmtId="3" fontId="77" fillId="0" borderId="0" xfId="2" applyNumberFormat="1" applyFont="1" applyAlignment="1"/>
    <xf numFmtId="4" fontId="77" fillId="0" borderId="0" xfId="2" applyNumberFormat="1" applyFont="1" applyFill="1" applyAlignment="1"/>
    <xf numFmtId="4" fontId="0" fillId="0" borderId="0" xfId="2" applyNumberFormat="1" applyFont="1" applyAlignment="1"/>
    <xf numFmtId="3" fontId="6" fillId="0" borderId="0" xfId="2" applyNumberFormat="1" applyFont="1" applyFill="1" applyBorder="1" applyAlignment="1" applyProtection="1">
      <alignment horizontal="right"/>
    </xf>
    <xf numFmtId="3" fontId="6" fillId="0" borderId="0" xfId="2" applyNumberFormat="1" applyFont="1" applyFill="1" applyAlignment="1"/>
    <xf numFmtId="3" fontId="6" fillId="0" borderId="0" xfId="49" applyNumberFormat="1" applyFont="1"/>
    <xf numFmtId="3" fontId="50" fillId="0" borderId="0" xfId="49" applyNumberFormat="1" applyFont="1"/>
    <xf numFmtId="3" fontId="6" fillId="0" borderId="0" xfId="51" applyNumberFormat="1" applyFont="1" applyAlignment="1">
      <alignment horizontal="right"/>
    </xf>
    <xf numFmtId="2" fontId="84" fillId="0" borderId="1" xfId="53" applyNumberFormat="1" applyFont="1" applyBorder="1" applyAlignment="1">
      <alignment horizontal="right"/>
    </xf>
    <xf numFmtId="3" fontId="6" fillId="0" borderId="0" xfId="50" applyNumberFormat="1" applyFont="1"/>
    <xf numFmtId="3" fontId="82" fillId="0" borderId="0" xfId="50" applyNumberFormat="1" applyFont="1"/>
    <xf numFmtId="0" fontId="6" fillId="0" borderId="0" xfId="52" applyFont="1" applyAlignment="1">
      <alignment horizontal="left"/>
    </xf>
    <xf numFmtId="0" fontId="0" fillId="0" borderId="0" xfId="52" applyFont="1" applyAlignment="1">
      <alignment horizontal="left" indent="1"/>
    </xf>
    <xf numFmtId="3" fontId="83" fillId="0" borderId="0" xfId="50" applyNumberFormat="1" applyFont="1"/>
    <xf numFmtId="3" fontId="82" fillId="0" borderId="0" xfId="2" applyNumberFormat="1" applyFont="1" applyFill="1" applyAlignment="1"/>
    <xf numFmtId="3" fontId="0" fillId="0" borderId="0" xfId="50" applyNumberFormat="1" applyFont="1"/>
    <xf numFmtId="3" fontId="50" fillId="0" borderId="0" xfId="50" applyNumberFormat="1" applyFont="1"/>
    <xf numFmtId="3" fontId="0" fillId="0" borderId="0" xfId="52" applyNumberFormat="1" applyFont="1"/>
    <xf numFmtId="3" fontId="50" fillId="0" borderId="0" xfId="47" applyNumberFormat="1" applyFont="1" applyAlignment="1">
      <alignment horizontal="right"/>
    </xf>
    <xf numFmtId="0" fontId="3" fillId="0" borderId="0" xfId="9" applyFont="1"/>
    <xf numFmtId="3" fontId="83" fillId="0" borderId="0" xfId="2" applyNumberFormat="1" applyFont="1" applyBorder="1" applyAlignment="1">
      <alignment vertical="center"/>
    </xf>
    <xf numFmtId="3" fontId="50" fillId="0" borderId="0" xfId="2" applyNumberFormat="1" applyFont="1" applyBorder="1" applyAlignment="1">
      <alignment vertical="center"/>
    </xf>
    <xf numFmtId="3" fontId="0" fillId="0" borderId="0" xfId="2" applyNumberFormat="1" applyFont="1" applyBorder="1" applyAlignment="1">
      <alignment vertical="center"/>
    </xf>
    <xf numFmtId="3" fontId="14" fillId="0" borderId="0" xfId="2" applyNumberFormat="1" applyFont="1" applyFill="1" applyBorder="1" applyAlignment="1">
      <alignment horizontal="right" vertical="center" wrapText="1"/>
    </xf>
    <xf numFmtId="3" fontId="50" fillId="0" borderId="0" xfId="9" applyNumberFormat="1" applyAlignment="1">
      <alignment vertical="center"/>
    </xf>
    <xf numFmtId="0" fontId="6" fillId="0" borderId="0" xfId="9" applyFont="1" applyAlignment="1">
      <alignment vertical="center"/>
    </xf>
    <xf numFmtId="0" fontId="50" fillId="0" borderId="0" xfId="9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0" xfId="9" applyFont="1" applyAlignment="1">
      <alignment vertical="center" wrapText="1"/>
    </xf>
    <xf numFmtId="0" fontId="0" fillId="0" borderId="2" xfId="9" applyFont="1" applyBorder="1" applyAlignment="1">
      <alignment horizontal="center" vertical="center"/>
    </xf>
    <xf numFmtId="0" fontId="3" fillId="0" borderId="0" xfId="9" applyFont="1" applyAlignment="1">
      <alignment wrapText="1"/>
    </xf>
    <xf numFmtId="4" fontId="6" fillId="0" borderId="0" xfId="9" applyNumberFormat="1" applyFont="1" applyAlignment="1">
      <alignment vertical="center"/>
    </xf>
    <xf numFmtId="4" fontId="50" fillId="0" borderId="0" xfId="9" applyNumberFormat="1" applyAlignment="1">
      <alignment vertical="center"/>
    </xf>
    <xf numFmtId="0" fontId="40" fillId="0" borderId="0" xfId="9" applyFont="1" applyAlignment="1">
      <alignment vertical="center" wrapText="1"/>
    </xf>
    <xf numFmtId="37" fontId="83" fillId="0" borderId="0" xfId="2" applyNumberFormat="1" applyFont="1" applyBorder="1" applyAlignment="1">
      <alignment vertical="center"/>
    </xf>
    <xf numFmtId="37" fontId="82" fillId="0" borderId="0" xfId="2" applyNumberFormat="1" applyFont="1" applyAlignment="1">
      <alignment vertical="center"/>
    </xf>
    <xf numFmtId="37" fontId="82" fillId="0" borderId="0" xfId="2" applyNumberFormat="1" applyFont="1" applyFill="1" applyBorder="1" applyAlignment="1">
      <alignment horizontal="right" vertical="center" wrapText="1"/>
    </xf>
    <xf numFmtId="37" fontId="82" fillId="0" borderId="0" xfId="2" applyNumberFormat="1" applyFont="1" applyFill="1" applyBorder="1" applyAlignment="1">
      <alignment vertical="center"/>
    </xf>
    <xf numFmtId="2" fontId="6" fillId="0" borderId="0" xfId="9" applyNumberFormat="1" applyFont="1" applyAlignment="1">
      <alignment vertical="center"/>
    </xf>
    <xf numFmtId="2" fontId="50" fillId="0" borderId="0" xfId="9" applyNumberFormat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0" fillId="0" borderId="0" xfId="9" applyNumberFormat="1" applyFont="1" applyAlignment="1">
      <alignment vertical="center" wrapText="1"/>
    </xf>
    <xf numFmtId="2" fontId="86" fillId="0" borderId="0" xfId="2" applyNumberFormat="1" applyFont="1" applyBorder="1" applyAlignment="1">
      <alignment horizontal="right" vertical="center" wrapText="1"/>
    </xf>
    <xf numFmtId="2" fontId="87" fillId="0" borderId="0" xfId="2" applyNumberFormat="1" applyFont="1" applyBorder="1" applyAlignment="1">
      <alignment horizontal="right" vertical="center" wrapText="1"/>
    </xf>
    <xf numFmtId="2" fontId="82" fillId="0" borderId="0" xfId="9" applyNumberFormat="1" applyFont="1" applyAlignment="1">
      <alignment horizontal="right" vertical="center"/>
    </xf>
    <xf numFmtId="3" fontId="6" fillId="0" borderId="0" xfId="34" applyNumberFormat="1" applyFont="1" applyAlignment="1">
      <alignment vertical="center"/>
    </xf>
    <xf numFmtId="3" fontId="50" fillId="0" borderId="0" xfId="26" applyNumberFormat="1" applyFont="1" applyAlignment="1">
      <alignment vertical="center"/>
    </xf>
    <xf numFmtId="0" fontId="6" fillId="0" borderId="0" xfId="34" applyFont="1" applyAlignment="1">
      <alignment vertical="center"/>
    </xf>
    <xf numFmtId="0" fontId="50" fillId="0" borderId="0" xfId="34" applyAlignment="1">
      <alignment vertical="center"/>
    </xf>
    <xf numFmtId="2" fontId="6" fillId="0" borderId="0" xfId="54" applyNumberFormat="1" applyFont="1" applyAlignment="1">
      <alignment vertical="center"/>
    </xf>
    <xf numFmtId="0" fontId="82" fillId="0" borderId="0" xfId="26" applyFont="1" applyAlignment="1">
      <alignment horizontal="left" vertical="center"/>
    </xf>
    <xf numFmtId="0" fontId="82" fillId="0" borderId="2" xfId="0" applyFont="1" applyBorder="1" applyAlignment="1">
      <alignment horizontal="center" vertical="center"/>
    </xf>
    <xf numFmtId="0" fontId="82" fillId="0" borderId="2" xfId="20" applyFont="1" applyBorder="1" applyAlignment="1">
      <alignment horizontal="center" vertical="center" wrapText="1"/>
    </xf>
    <xf numFmtId="0" fontId="82" fillId="0" borderId="2" xfId="34" applyFont="1" applyBorder="1" applyAlignment="1">
      <alignment horizontal="center" wrapText="1"/>
    </xf>
    <xf numFmtId="4" fontId="0" fillId="0" borderId="0" xfId="2" applyNumberFormat="1" applyFont="1" applyFill="1" applyBorder="1" applyAlignment="1" applyProtection="1">
      <alignment vertical="center"/>
    </xf>
    <xf numFmtId="4" fontId="0" fillId="0" borderId="0" xfId="34" applyNumberFormat="1" applyFont="1" applyAlignment="1">
      <alignment vertical="center"/>
    </xf>
    <xf numFmtId="4" fontId="50" fillId="0" borderId="0" xfId="34" applyNumberFormat="1" applyAlignment="1">
      <alignment vertical="center"/>
    </xf>
    <xf numFmtId="4" fontId="83" fillId="0" borderId="0" xfId="2" applyNumberFormat="1" applyFont="1" applyFill="1" applyBorder="1" applyAlignment="1" applyProtection="1">
      <alignment vertical="center"/>
    </xf>
    <xf numFmtId="0" fontId="84" fillId="0" borderId="1" xfId="34" applyFont="1" applyBorder="1" applyAlignment="1">
      <alignment horizontal="right"/>
    </xf>
    <xf numFmtId="3" fontId="77" fillId="0" borderId="0" xfId="34" applyNumberFormat="1" applyFont="1" applyAlignment="1">
      <alignment horizontal="right"/>
    </xf>
    <xf numFmtId="3" fontId="75" fillId="0" borderId="0" xfId="34" applyNumberFormat="1" applyFont="1" applyAlignment="1">
      <alignment horizontal="right"/>
    </xf>
    <xf numFmtId="3" fontId="77" fillId="0" borderId="0" xfId="2" applyNumberFormat="1" applyFont="1" applyFill="1" applyBorder="1" applyAlignment="1" applyProtection="1">
      <alignment horizontal="right"/>
    </xf>
    <xf numFmtId="3" fontId="77" fillId="0" borderId="0" xfId="0" applyNumberFormat="1" applyFont="1" applyAlignment="1">
      <alignment horizontal="right"/>
    </xf>
    <xf numFmtId="3" fontId="0" fillId="0" borderId="0" xfId="34" applyNumberFormat="1" applyFont="1" applyAlignment="1">
      <alignment horizontal="right"/>
    </xf>
    <xf numFmtId="3" fontId="0" fillId="0" borderId="0" xfId="2" applyNumberFormat="1" applyFont="1" applyFill="1" applyBorder="1" applyAlignment="1" applyProtection="1">
      <alignment horizontal="right"/>
    </xf>
    <xf numFmtId="3" fontId="75" fillId="0" borderId="0" xfId="2" applyNumberFormat="1" applyFont="1" applyFill="1" applyBorder="1" applyAlignment="1" applyProtection="1">
      <alignment horizontal="right"/>
    </xf>
    <xf numFmtId="4" fontId="83" fillId="0" borderId="0" xfId="34" applyNumberFormat="1" applyFont="1"/>
    <xf numFmtId="4" fontId="50" fillId="0" borderId="0" xfId="34" applyNumberFormat="1"/>
    <xf numFmtId="4" fontId="0" fillId="0" borderId="0" xfId="34" applyNumberFormat="1" applyFont="1" applyAlignment="1">
      <alignment horizontal="left" indent="2"/>
    </xf>
    <xf numFmtId="3" fontId="54" fillId="0" borderId="0" xfId="0" applyNumberFormat="1" applyFont="1" applyAlignment="1">
      <alignment horizontal="right"/>
    </xf>
    <xf numFmtId="3" fontId="55" fillId="0" borderId="0" xfId="16" applyNumberFormat="1" applyFont="1" applyFill="1" applyAlignment="1">
      <alignment horizontal="right" wrapText="1"/>
    </xf>
    <xf numFmtId="3" fontId="54" fillId="0" borderId="0" xfId="16" applyNumberFormat="1" applyFont="1" applyFill="1"/>
    <xf numFmtId="3" fontId="54" fillId="0" borderId="0" xfId="20" applyNumberFormat="1" applyFont="1"/>
    <xf numFmtId="3" fontId="55" fillId="0" borderId="0" xfId="16" applyNumberFormat="1" applyFont="1" applyFill="1"/>
    <xf numFmtId="3" fontId="54" fillId="0" borderId="0" xfId="16" applyNumberFormat="1" applyFont="1" applyFill="1" applyAlignment="1">
      <alignment horizontal="right"/>
    </xf>
    <xf numFmtId="3" fontId="83" fillId="0" borderId="0" xfId="0" applyNumberFormat="1" applyFont="1"/>
    <xf numFmtId="3" fontId="7" fillId="0" borderId="4" xfId="0" applyNumberFormat="1" applyFont="1" applyBorder="1" applyAlignment="1">
      <alignment horizontal="right" wrapText="1"/>
    </xf>
    <xf numFmtId="2" fontId="86" fillId="0" borderId="0" xfId="25" applyNumberFormat="1" applyFont="1" applyAlignment="1">
      <alignment horizontal="right" wrapText="1"/>
    </xf>
    <xf numFmtId="1" fontId="83" fillId="0" borderId="0" xfId="25" applyNumberFormat="1" applyFont="1" applyAlignment="1">
      <alignment horizontal="right" wrapText="1"/>
    </xf>
    <xf numFmtId="0" fontId="88" fillId="0" borderId="0" xfId="25" applyFont="1"/>
    <xf numFmtId="2" fontId="87" fillId="0" borderId="0" xfId="25" applyNumberFormat="1" applyFont="1" applyAlignment="1">
      <alignment horizontal="right" wrapText="1"/>
    </xf>
    <xf numFmtId="1" fontId="6" fillId="0" borderId="0" xfId="25" applyNumberFormat="1" applyFont="1" applyAlignment="1">
      <alignment vertical="center"/>
    </xf>
    <xf numFmtId="1" fontId="15" fillId="0" borderId="0" xfId="25" applyNumberFormat="1" applyFont="1" applyAlignment="1">
      <alignment vertical="center"/>
    </xf>
    <xf numFmtId="1" fontId="6" fillId="0" borderId="0" xfId="59" applyNumberFormat="1" applyFont="1" applyAlignment="1">
      <alignment vertical="center" wrapText="1"/>
    </xf>
    <xf numFmtId="1" fontId="50" fillId="0" borderId="0" xfId="59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1" fontId="50" fillId="0" borderId="0" xfId="0" applyNumberFormat="1" applyFont="1" applyAlignment="1">
      <alignment vertical="center" wrapText="1"/>
    </xf>
    <xf numFmtId="1" fontId="50" fillId="0" borderId="0" xfId="40" applyNumberFormat="1" applyFont="1" applyAlignment="1">
      <alignment vertical="center"/>
    </xf>
    <xf numFmtId="1" fontId="50" fillId="0" borderId="0" xfId="25" applyNumberFormat="1" applyFont="1" applyAlignment="1">
      <alignment vertical="center"/>
    </xf>
    <xf numFmtId="1" fontId="6" fillId="0" borderId="0" xfId="40" applyNumberFormat="1" applyFont="1" applyAlignment="1">
      <alignment vertical="center"/>
    </xf>
    <xf numFmtId="1" fontId="83" fillId="0" borderId="0" xfId="40" applyNumberFormat="1" applyFont="1" applyAlignment="1">
      <alignment vertical="center"/>
    </xf>
    <xf numFmtId="1" fontId="83" fillId="0" borderId="0" xfId="25" applyNumberFormat="1" applyFont="1" applyAlignment="1">
      <alignment vertical="center"/>
    </xf>
    <xf numFmtId="0" fontId="70" fillId="0" borderId="0" xfId="25" applyFont="1"/>
    <xf numFmtId="3" fontId="6" fillId="0" borderId="0" xfId="2" applyNumberFormat="1" applyFont="1" applyAlignment="1">
      <alignment vertical="center"/>
    </xf>
    <xf numFmtId="3" fontId="6" fillId="0" borderId="0" xfId="2" applyNumberFormat="1" applyFont="1" applyFill="1" applyAlignment="1">
      <alignment vertical="center"/>
    </xf>
    <xf numFmtId="3" fontId="37" fillId="0" borderId="0" xfId="2" applyNumberFormat="1" applyFont="1" applyAlignment="1">
      <alignment vertical="center"/>
    </xf>
    <xf numFmtId="3" fontId="37" fillId="0" borderId="0" xfId="2" applyNumberFormat="1" applyFont="1" applyFill="1" applyAlignment="1">
      <alignment vertical="center"/>
    </xf>
    <xf numFmtId="3" fontId="50" fillId="0" borderId="0" xfId="2" applyNumberFormat="1" applyFont="1" applyFill="1" applyAlignment="1">
      <alignment vertical="center"/>
    </xf>
    <xf numFmtId="3" fontId="50" fillId="0" borderId="0" xfId="2" applyNumberFormat="1" applyFont="1" applyAlignment="1">
      <alignment vertical="center"/>
    </xf>
    <xf numFmtId="3" fontId="50" fillId="0" borderId="0" xfId="40" applyNumberFormat="1" applyFont="1" applyAlignment="1">
      <alignment vertical="center"/>
    </xf>
    <xf numFmtId="3" fontId="50" fillId="0" borderId="0" xfId="25" applyNumberFormat="1" applyFont="1" applyAlignment="1">
      <alignment vertical="center"/>
    </xf>
    <xf numFmtId="0" fontId="6" fillId="0" borderId="0" xfId="25" applyFont="1" applyAlignment="1">
      <alignment vertical="center"/>
    </xf>
    <xf numFmtId="0" fontId="15" fillId="0" borderId="0" xfId="25" applyFont="1" applyAlignment="1">
      <alignment vertical="center"/>
    </xf>
    <xf numFmtId="0" fontId="6" fillId="0" borderId="0" xfId="59" applyFont="1" applyAlignment="1">
      <alignment vertical="center" wrapText="1"/>
    </xf>
    <xf numFmtId="0" fontId="50" fillId="0" borderId="0" xfId="59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0" fillId="0" borderId="0" xfId="0" applyFont="1" applyAlignment="1">
      <alignment vertical="center" wrapText="1"/>
    </xf>
    <xf numFmtId="4" fontId="62" fillId="0" borderId="0" xfId="25" applyNumberFormat="1" applyFont="1" applyAlignment="1">
      <alignment horizontal="right" wrapText="1"/>
    </xf>
    <xf numFmtId="4" fontId="61" fillId="0" borderId="0" xfId="25" applyNumberFormat="1" applyFont="1" applyAlignment="1">
      <alignment horizontal="right" wrapText="1"/>
    </xf>
    <xf numFmtId="4" fontId="89" fillId="0" borderId="0" xfId="25" applyNumberFormat="1" applyFont="1" applyAlignment="1">
      <alignment horizontal="right" wrapText="1"/>
    </xf>
    <xf numFmtId="3" fontId="6" fillId="0" borderId="0" xfId="40" applyNumberFormat="1" applyFont="1" applyAlignment="1">
      <alignment vertical="center"/>
    </xf>
    <xf numFmtId="0" fontId="55" fillId="0" borderId="0" xfId="25" applyFont="1" applyAlignment="1">
      <alignment vertical="center"/>
    </xf>
    <xf numFmtId="0" fontId="56" fillId="0" borderId="0" xfId="25" applyFont="1" applyAlignment="1">
      <alignment vertical="center"/>
    </xf>
    <xf numFmtId="0" fontId="55" fillId="0" borderId="0" xfId="59" applyFont="1" applyAlignment="1">
      <alignment vertical="center" wrapText="1"/>
    </xf>
    <xf numFmtId="0" fontId="54" fillId="0" borderId="0" xfId="59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54" fillId="0" borderId="0" xfId="0" applyFont="1" applyAlignment="1">
      <alignment vertical="center" wrapText="1"/>
    </xf>
    <xf numFmtId="3" fontId="83" fillId="0" borderId="0" xfId="6" applyNumberFormat="1" applyFont="1"/>
    <xf numFmtId="3" fontId="82" fillId="0" borderId="0" xfId="6" applyNumberFormat="1" applyFont="1"/>
    <xf numFmtId="3" fontId="82" fillId="0" borderId="0" xfId="17" applyNumberFormat="1" applyFont="1" applyFill="1"/>
    <xf numFmtId="3" fontId="83" fillId="0" borderId="0" xfId="2" applyNumberFormat="1" applyFont="1" applyFill="1" applyAlignment="1"/>
    <xf numFmtId="3" fontId="0" fillId="0" borderId="0" xfId="2" applyNumberFormat="1" applyFont="1" applyFill="1" applyAlignment="1"/>
    <xf numFmtId="3" fontId="1" fillId="0" borderId="0" xfId="39" applyNumberFormat="1"/>
    <xf numFmtId="4" fontId="50" fillId="0" borderId="0" xfId="39" applyNumberFormat="1" applyFont="1"/>
    <xf numFmtId="4" fontId="82" fillId="0" borderId="0" xfId="64" applyNumberFormat="1" applyFont="1" applyFill="1" applyAlignment="1">
      <alignment horizontal="right"/>
    </xf>
    <xf numFmtId="4" fontId="82" fillId="0" borderId="0" xfId="39" applyNumberFormat="1" applyFont="1"/>
    <xf numFmtId="4" fontId="82" fillId="0" borderId="0" xfId="35" applyNumberFormat="1" applyFont="1" applyAlignment="1">
      <alignment horizontal="right"/>
    </xf>
    <xf numFmtId="4" fontId="82" fillId="0" borderId="0" xfId="39" applyNumberFormat="1" applyFont="1" applyAlignment="1">
      <alignment horizontal="right"/>
    </xf>
    <xf numFmtId="4" fontId="82" fillId="0" borderId="0" xfId="64" applyNumberFormat="1" applyFont="1" applyFill="1"/>
    <xf numFmtId="3" fontId="82" fillId="0" borderId="0" xfId="39" applyNumberFormat="1" applyFont="1"/>
    <xf numFmtId="3" fontId="82" fillId="0" borderId="0" xfId="39" applyNumberFormat="1" applyFont="1" applyAlignment="1">
      <alignment horizontal="right"/>
    </xf>
    <xf numFmtId="3" fontId="82" fillId="0" borderId="0" xfId="64" applyNumberFormat="1" applyFont="1" applyFill="1" applyAlignment="1">
      <alignment horizontal="right"/>
    </xf>
    <xf numFmtId="3" fontId="82" fillId="0" borderId="0" xfId="64" applyNumberFormat="1" applyFont="1" applyFill="1"/>
    <xf numFmtId="3" fontId="90" fillId="0" borderId="0" xfId="64" applyNumberFormat="1" applyFont="1" applyFill="1"/>
    <xf numFmtId="0" fontId="82" fillId="0" borderId="2" xfId="24" applyFont="1" applyBorder="1" applyAlignment="1">
      <alignment horizontal="center" vertical="center"/>
    </xf>
    <xf numFmtId="3" fontId="6" fillId="0" borderId="0" xfId="2" applyNumberFormat="1" applyFont="1" applyFill="1" applyAlignment="1">
      <alignment horizontal="right"/>
    </xf>
    <xf numFmtId="3" fontId="67" fillId="0" borderId="0" xfId="2" applyNumberFormat="1" applyFont="1" applyFill="1" applyAlignment="1">
      <alignment horizontal="right"/>
    </xf>
    <xf numFmtId="4" fontId="50" fillId="0" borderId="0" xfId="6" applyNumberFormat="1" applyFont="1" applyAlignment="1">
      <alignment horizontal="right"/>
    </xf>
    <xf numFmtId="4" fontId="50" fillId="0" borderId="0" xfId="2" applyNumberFormat="1" applyFont="1" applyFill="1" applyAlignment="1">
      <alignment horizontal="right"/>
    </xf>
    <xf numFmtId="4" fontId="50" fillId="0" borderId="0" xfId="38" applyNumberFormat="1" applyFont="1" applyAlignment="1">
      <alignment horizontal="right"/>
    </xf>
    <xf numFmtId="4" fontId="50" fillId="0" borderId="0" xfId="5" applyNumberFormat="1" applyFont="1" applyAlignment="1">
      <alignment horizontal="right"/>
    </xf>
    <xf numFmtId="4" fontId="50" fillId="0" borderId="0" xfId="38" applyNumberFormat="1" applyFont="1" applyAlignment="1">
      <alignment horizontal="center"/>
    </xf>
    <xf numFmtId="4" fontId="50" fillId="0" borderId="0" xfId="2" applyNumberFormat="1" applyFont="1" applyAlignment="1">
      <alignment horizontal="right"/>
    </xf>
    <xf numFmtId="4" fontId="6" fillId="0" borderId="0" xfId="38" applyNumberFormat="1" applyFont="1" applyAlignment="1">
      <alignment horizontal="right"/>
    </xf>
    <xf numFmtId="4" fontId="68" fillId="0" borderId="0" xfId="38" applyNumberFormat="1" applyFont="1" applyAlignment="1">
      <alignment horizontal="right"/>
    </xf>
    <xf numFmtId="4" fontId="1" fillId="0" borderId="0" xfId="38" applyNumberFormat="1" applyAlignment="1">
      <alignment horizontal="right"/>
    </xf>
    <xf numFmtId="4" fontId="50" fillId="0" borderId="0" xfId="42" applyNumberFormat="1" applyFont="1" applyAlignment="1">
      <alignment horizontal="right"/>
    </xf>
    <xf numFmtId="4" fontId="50" fillId="0" borderId="0" xfId="2" applyNumberFormat="1" applyFont="1" applyFill="1" applyAlignment="1"/>
    <xf numFmtId="4" fontId="50" fillId="0" borderId="0" xfId="38" applyNumberFormat="1" applyFont="1"/>
    <xf numFmtId="4" fontId="50" fillId="0" borderId="0" xfId="5" applyNumberFormat="1" applyFont="1"/>
    <xf numFmtId="0" fontId="82" fillId="0" borderId="2" xfId="46" applyFont="1" applyBorder="1" applyAlignment="1">
      <alignment horizontal="center" vertical="center"/>
    </xf>
    <xf numFmtId="37" fontId="16" fillId="0" borderId="0" xfId="2" applyNumberFormat="1" applyAlignment="1">
      <alignment horizontal="right"/>
    </xf>
    <xf numFmtId="37" fontId="50" fillId="0" borderId="0" xfId="61" applyNumberFormat="1" applyFont="1" applyAlignment="1">
      <alignment horizontal="right"/>
    </xf>
    <xf numFmtId="37" fontId="50" fillId="0" borderId="0" xfId="46" applyNumberFormat="1" applyAlignment="1">
      <alignment horizontal="right" wrapText="1"/>
    </xf>
    <xf numFmtId="37" fontId="14" fillId="0" borderId="0" xfId="46" applyNumberFormat="1" applyFont="1" applyAlignment="1">
      <alignment horizontal="right" wrapText="1"/>
    </xf>
    <xf numFmtId="37" fontId="50" fillId="0" borderId="0" xfId="2" applyNumberFormat="1" applyFont="1" applyFill="1" applyAlignment="1">
      <alignment horizontal="right"/>
    </xf>
    <xf numFmtId="4" fontId="0" fillId="0" borderId="0" xfId="6" applyNumberFormat="1" applyFont="1" applyAlignment="1">
      <alignment horizontal="right" wrapText="1"/>
    </xf>
    <xf numFmtId="171" fontId="82" fillId="0" borderId="0" xfId="6" applyNumberFormat="1" applyFont="1"/>
    <xf numFmtId="37" fontId="82" fillId="0" borderId="0" xfId="2" applyNumberFormat="1" applyFont="1" applyFill="1" applyAlignment="1"/>
    <xf numFmtId="37" fontId="82" fillId="0" borderId="0" xfId="2" applyNumberFormat="1" applyFont="1" applyFill="1" applyAlignment="1">
      <alignment horizontal="right"/>
    </xf>
    <xf numFmtId="37" fontId="82" fillId="0" borderId="0" xfId="6" applyNumberFormat="1" applyFont="1"/>
    <xf numFmtId="37" fontId="82" fillId="0" borderId="0" xfId="2" applyNumberFormat="1" applyFont="1" applyAlignment="1"/>
    <xf numFmtId="37" fontId="82" fillId="0" borderId="0" xfId="2" applyNumberFormat="1" applyFont="1" applyAlignment="1">
      <alignment horizontal="right"/>
    </xf>
    <xf numFmtId="4" fontId="50" fillId="0" borderId="0" xfId="24" applyNumberFormat="1"/>
    <xf numFmtId="4" fontId="82" fillId="0" borderId="0" xfId="24" applyNumberFormat="1" applyFont="1"/>
    <xf numFmtId="4" fontId="82" fillId="0" borderId="0" xfId="64" applyNumberFormat="1" applyFont="1"/>
    <xf numFmtId="4" fontId="91" fillId="0" borderId="0" xfId="24" applyNumberFormat="1" applyFont="1"/>
    <xf numFmtId="0" fontId="84" fillId="0" borderId="0" xfId="24" applyFont="1" applyAlignment="1">
      <alignment horizontal="right"/>
    </xf>
    <xf numFmtId="3" fontId="50" fillId="0" borderId="0" xfId="64" applyNumberFormat="1" applyAlignment="1">
      <alignment horizontal="right" wrapText="1"/>
    </xf>
    <xf numFmtId="3" fontId="50" fillId="0" borderId="0" xfId="64" applyNumberFormat="1" applyAlignment="1">
      <alignment horizontal="right"/>
    </xf>
    <xf numFmtId="3" fontId="50" fillId="0" borderId="0" xfId="2" applyNumberFormat="1" applyFont="1" applyAlignment="1">
      <alignment horizontal="right"/>
    </xf>
    <xf numFmtId="0" fontId="82" fillId="0" borderId="2" xfId="0" applyFont="1" applyBorder="1" applyAlignment="1">
      <alignment horizontal="center" vertical="center" wrapText="1"/>
    </xf>
    <xf numFmtId="3" fontId="83" fillId="0" borderId="0" xfId="64" applyNumberFormat="1" applyFont="1" applyFill="1" applyAlignment="1">
      <alignment horizontal="right"/>
    </xf>
    <xf numFmtId="3" fontId="50" fillId="0" borderId="0" xfId="24" applyNumberFormat="1" applyAlignment="1">
      <alignment horizontal="right"/>
    </xf>
    <xf numFmtId="3" fontId="83" fillId="0" borderId="0" xfId="24" applyNumberFormat="1" applyFont="1"/>
    <xf numFmtId="3" fontId="82" fillId="0" borderId="0" xfId="24" applyNumberFormat="1" applyFont="1"/>
    <xf numFmtId="3" fontId="92" fillId="0" borderId="0" xfId="2" applyNumberFormat="1" applyFont="1" applyAlignment="1"/>
    <xf numFmtId="3" fontId="93" fillId="0" borderId="0" xfId="2" applyNumberFormat="1" applyFont="1" applyAlignment="1"/>
    <xf numFmtId="4" fontId="6" fillId="0" borderId="0" xfId="0" applyNumberFormat="1" applyFont="1" applyAlignment="1">
      <alignment horizontal="right" wrapText="1"/>
    </xf>
    <xf numFmtId="4" fontId="6" fillId="0" borderId="0" xfId="0" applyNumberFormat="1" applyFont="1"/>
    <xf numFmtId="2" fontId="8" fillId="0" borderId="0" xfId="0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0" fillId="0" borderId="0" xfId="2" applyNumberFormat="1" applyFont="1" applyAlignment="1">
      <alignment horizontal="right"/>
    </xf>
    <xf numFmtId="4" fontId="6" fillId="0" borderId="0" xfId="0" applyNumberFormat="1" applyFont="1" applyAlignment="1">
      <alignment wrapText="1"/>
    </xf>
    <xf numFmtId="3" fontId="87" fillId="0" borderId="0" xfId="0" applyNumberFormat="1" applyFont="1" applyAlignment="1">
      <alignment horizontal="right" wrapText="1"/>
    </xf>
    <xf numFmtId="3" fontId="82" fillId="0" borderId="0" xfId="0" applyNumberFormat="1" applyFont="1"/>
    <xf numFmtId="3" fontId="82" fillId="0" borderId="0" xfId="0" applyNumberFormat="1" applyFont="1" applyAlignment="1">
      <alignment horizontal="right"/>
    </xf>
    <xf numFmtId="3" fontId="82" fillId="0" borderId="0" xfId="0" applyNumberFormat="1" applyFont="1" applyAlignment="1">
      <alignment horizontal="right" wrapText="1"/>
    </xf>
    <xf numFmtId="3" fontId="87" fillId="0" borderId="0" xfId="0" applyNumberFormat="1" applyFont="1" applyAlignment="1">
      <alignment horizontal="center" wrapText="1"/>
    </xf>
    <xf numFmtId="3" fontId="82" fillId="0" borderId="0" xfId="0" applyNumberFormat="1" applyFont="1" applyAlignment="1">
      <alignment horizontal="center" wrapText="1"/>
    </xf>
    <xf numFmtId="3" fontId="86" fillId="0" borderId="0" xfId="0" applyNumberFormat="1" applyFont="1" applyAlignment="1">
      <alignment horizontal="right" wrapText="1"/>
    </xf>
    <xf numFmtId="3" fontId="83" fillId="0" borderId="0" xfId="0" applyNumberFormat="1" applyFont="1" applyAlignment="1">
      <alignment horizontal="right" wrapText="1"/>
    </xf>
    <xf numFmtId="173" fontId="83" fillId="0" borderId="0" xfId="0" applyNumberFormat="1" applyFont="1" applyAlignment="1">
      <alignment horizontal="right" wrapText="1"/>
    </xf>
    <xf numFmtId="2" fontId="8" fillId="0" borderId="1" xfId="0" applyNumberFormat="1" applyFont="1" applyBorder="1" applyAlignment="1">
      <alignment horizontal="right" wrapText="1"/>
    </xf>
    <xf numFmtId="3" fontId="86" fillId="0" borderId="0" xfId="0" applyNumberFormat="1" applyFont="1" applyAlignment="1">
      <alignment horizontal="center" wrapText="1"/>
    </xf>
    <xf numFmtId="0" fontId="82" fillId="0" borderId="0" xfId="0" applyFont="1" applyAlignment="1">
      <alignment horizontal="right" vertical="center" wrapText="1"/>
    </xf>
    <xf numFmtId="168" fontId="83" fillId="0" borderId="0" xfId="0" applyNumberFormat="1" applyFont="1" applyAlignment="1">
      <alignment horizontal="center" wrapText="1"/>
    </xf>
    <xf numFmtId="4" fontId="86" fillId="0" borderId="0" xfId="0" applyNumberFormat="1" applyFont="1" applyAlignment="1">
      <alignment wrapText="1"/>
    </xf>
    <xf numFmtId="4" fontId="87" fillId="0" borderId="0" xfId="0" applyNumberFormat="1" applyFont="1" applyAlignment="1">
      <alignment wrapText="1"/>
    </xf>
    <xf numFmtId="0" fontId="86" fillId="0" borderId="0" xfId="0" applyFont="1" applyAlignment="1">
      <alignment horizontal="left"/>
    </xf>
    <xf numFmtId="0" fontId="86" fillId="0" borderId="0" xfId="0" applyFont="1" applyAlignment="1">
      <alignment horizontal="left" indent="1"/>
    </xf>
    <xf numFmtId="0" fontId="82" fillId="0" borderId="0" xfId="0" applyFont="1" applyAlignment="1">
      <alignment horizontal="left" indent="2"/>
    </xf>
    <xf numFmtId="3" fontId="8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37" fontId="6" fillId="0" borderId="0" xfId="2" applyNumberFormat="1" applyFont="1" applyFill="1" applyAlignment="1"/>
    <xf numFmtId="37" fontId="20" fillId="0" borderId="0" xfId="2" applyNumberFormat="1" applyFont="1" applyFill="1" applyAlignment="1">
      <alignment horizontal="right" wrapText="1"/>
    </xf>
    <xf numFmtId="37" fontId="6" fillId="0" borderId="0" xfId="2" applyNumberFormat="1" applyFont="1" applyAlignment="1"/>
    <xf numFmtId="37" fontId="0" fillId="0" borderId="0" xfId="2" applyNumberFormat="1" applyFont="1" applyAlignment="1"/>
    <xf numFmtId="3" fontId="6" fillId="0" borderId="0" xfId="2" applyNumberFormat="1" applyFont="1" applyBorder="1" applyAlignment="1">
      <alignment horizontal="right"/>
    </xf>
    <xf numFmtId="4" fontId="0" fillId="0" borderId="0" xfId="14" applyNumberFormat="1" applyFont="1" applyAlignment="1">
      <alignment horizontal="right"/>
    </xf>
    <xf numFmtId="4" fontId="54" fillId="0" borderId="0" xfId="14" applyNumberFormat="1" applyFont="1" applyAlignment="1">
      <alignment horizontal="right"/>
    </xf>
    <xf numFmtId="4" fontId="50" fillId="0" borderId="0" xfId="14" applyNumberFormat="1" applyAlignment="1">
      <alignment horizontal="right"/>
    </xf>
    <xf numFmtId="3" fontId="50" fillId="0" borderId="0" xfId="14" applyNumberFormat="1" applyAlignment="1">
      <alignment horizontal="right"/>
    </xf>
    <xf numFmtId="3" fontId="93" fillId="0" borderId="0" xfId="30" applyNumberFormat="1" applyFont="1" applyAlignment="1">
      <alignment horizontal="right"/>
    </xf>
    <xf numFmtId="3" fontId="93" fillId="0" borderId="0" xfId="30" applyNumberFormat="1" applyFont="1"/>
    <xf numFmtId="3" fontId="0" fillId="0" borderId="0" xfId="30" applyNumberFormat="1" applyFont="1"/>
    <xf numFmtId="3" fontId="8" fillId="0" borderId="0" xfId="30" applyNumberFormat="1" applyFont="1" applyAlignment="1">
      <alignment wrapText="1"/>
    </xf>
    <xf numFmtId="3" fontId="0" fillId="0" borderId="0" xfId="30" applyNumberFormat="1" applyFont="1" applyAlignment="1">
      <alignment wrapText="1"/>
    </xf>
    <xf numFmtId="3" fontId="14" fillId="0" borderId="0" xfId="30" applyNumberFormat="1" applyFont="1" applyAlignment="1">
      <alignment wrapText="1"/>
    </xf>
    <xf numFmtId="3" fontId="83" fillId="0" borderId="0" xfId="30" applyNumberFormat="1" applyFont="1" applyAlignment="1">
      <alignment wrapText="1"/>
    </xf>
    <xf numFmtId="3" fontId="83" fillId="0" borderId="0" xfId="30" applyNumberFormat="1" applyFont="1"/>
    <xf numFmtId="3" fontId="86" fillId="0" borderId="0" xfId="30" applyNumberFormat="1" applyFont="1" applyAlignment="1">
      <alignment wrapText="1"/>
    </xf>
    <xf numFmtId="3" fontId="82" fillId="0" borderId="0" xfId="30" applyNumberFormat="1" applyFont="1" applyAlignment="1">
      <alignment wrapText="1"/>
    </xf>
    <xf numFmtId="4" fontId="17" fillId="0" borderId="0" xfId="21" applyNumberFormat="1" applyFont="1" applyFill="1"/>
    <xf numFmtId="4" fontId="50" fillId="0" borderId="0" xfId="12" applyNumberFormat="1" applyFont="1" applyFill="1"/>
    <xf numFmtId="4" fontId="50" fillId="0" borderId="0" xfId="21" applyNumberFormat="1" applyFont="1" applyFill="1"/>
    <xf numFmtId="4" fontId="7" fillId="0" borderId="0" xfId="11" applyNumberFormat="1" applyFont="1" applyAlignment="1">
      <alignment horizontal="right" wrapText="1"/>
    </xf>
    <xf numFmtId="3" fontId="50" fillId="0" borderId="0" xfId="21" applyNumberFormat="1" applyFont="1" applyFill="1"/>
    <xf numFmtId="3" fontId="6" fillId="0" borderId="0" xfId="24" applyNumberFormat="1" applyFont="1" applyAlignment="1">
      <alignment horizontal="right"/>
    </xf>
    <xf numFmtId="3" fontId="50" fillId="0" borderId="0" xfId="24" applyNumberFormat="1" applyFont="1" applyAlignment="1">
      <alignment horizontal="right"/>
    </xf>
    <xf numFmtId="3" fontId="40" fillId="0" borderId="0" xfId="2" applyNumberFormat="1" applyFont="1" applyAlignment="1">
      <alignment horizontal="right"/>
    </xf>
    <xf numFmtId="3" fontId="21" fillId="0" borderId="0" xfId="2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25" applyFont="1" applyAlignment="1">
      <alignment horizontal="left"/>
    </xf>
    <xf numFmtId="0" fontId="6" fillId="0" borderId="0" xfId="28" applyFont="1" applyAlignment="1">
      <alignment horizontal="left"/>
    </xf>
    <xf numFmtId="0" fontId="6" fillId="0" borderId="0" xfId="44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45" applyFont="1" applyAlignment="1">
      <alignment horizontal="left"/>
    </xf>
    <xf numFmtId="0" fontId="10" fillId="0" borderId="0" xfId="45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23" applyFont="1" applyAlignment="1">
      <alignment horizontal="left"/>
    </xf>
    <xf numFmtId="0" fontId="14" fillId="0" borderId="2" xfId="60" applyFont="1" applyBorder="1" applyAlignment="1">
      <alignment horizontal="center" vertical="center" wrapText="1"/>
    </xf>
    <xf numFmtId="0" fontId="9" fillId="0" borderId="0" xfId="58" applyFont="1" applyAlignment="1">
      <alignment horizontal="left"/>
    </xf>
    <xf numFmtId="0" fontId="3" fillId="0" borderId="0" xfId="0" applyFont="1" applyAlignment="1">
      <alignment horizontal="left"/>
    </xf>
    <xf numFmtId="0" fontId="26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0" fontId="26" fillId="0" borderId="3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4" fillId="0" borderId="0" xfId="0" applyFont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5" fillId="0" borderId="0" xfId="0" applyFont="1" applyAlignment="1">
      <alignment horizontal="left"/>
    </xf>
    <xf numFmtId="0" fontId="0" fillId="0" borderId="2" xfId="48" applyFont="1" applyBorder="1" applyAlignment="1">
      <alignment horizontal="center" vertical="center"/>
    </xf>
    <xf numFmtId="0" fontId="82" fillId="0" borderId="3" xfId="47" applyFont="1" applyBorder="1" applyAlignment="1">
      <alignment horizontal="center" vertical="center" wrapText="1"/>
    </xf>
    <xf numFmtId="0" fontId="0" fillId="0" borderId="1" xfId="47" applyFont="1" applyBorder="1" applyAlignment="1">
      <alignment horizontal="center" vertical="center"/>
    </xf>
    <xf numFmtId="0" fontId="3" fillId="0" borderId="0" xfId="9" applyFont="1" applyAlignment="1">
      <alignment horizontal="left"/>
    </xf>
    <xf numFmtId="0" fontId="3" fillId="0" borderId="0" xfId="50" applyFont="1" applyAlignment="1">
      <alignment horizontal="left" vertical="center" wrapText="1"/>
    </xf>
    <xf numFmtId="0" fontId="3" fillId="0" borderId="0" xfId="50" applyFont="1" applyAlignment="1">
      <alignment horizontal="left" vertical="center"/>
    </xf>
    <xf numFmtId="0" fontId="3" fillId="0" borderId="0" xfId="9" applyFont="1" applyAlignment="1">
      <alignment wrapText="1"/>
    </xf>
    <xf numFmtId="0" fontId="3" fillId="0" borderId="0" xfId="9" applyFont="1"/>
    <xf numFmtId="0" fontId="3" fillId="0" borderId="0" xfId="9" applyFont="1" applyAlignment="1">
      <alignment horizontal="left" wrapText="1"/>
    </xf>
    <xf numFmtId="0" fontId="3" fillId="0" borderId="0" xfId="34" applyFont="1" applyAlignment="1">
      <alignment horizontal="left"/>
    </xf>
    <xf numFmtId="0" fontId="80" fillId="0" borderId="0" xfId="34" applyFont="1" applyAlignment="1">
      <alignment horizontal="left"/>
    </xf>
    <xf numFmtId="0" fontId="6" fillId="0" borderId="0" xfId="18" applyFont="1" applyAlignment="1">
      <alignment horizontal="left" wrapText="1"/>
    </xf>
    <xf numFmtId="0" fontId="3" fillId="0" borderId="0" xfId="18" applyFont="1" applyAlignment="1">
      <alignment horizontal="left"/>
    </xf>
    <xf numFmtId="0" fontId="53" fillId="0" borderId="1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51" fillId="0" borderId="0" xfId="0" applyFont="1" applyAlignment="1">
      <alignment horizontal="left"/>
    </xf>
    <xf numFmtId="3" fontId="3" fillId="0" borderId="0" xfId="0" applyNumberFormat="1" applyFont="1" applyAlignment="1">
      <alignment horizontal="left" wrapText="1"/>
    </xf>
    <xf numFmtId="3" fontId="51" fillId="0" borderId="0" xfId="0" applyNumberFormat="1" applyFont="1" applyAlignment="1">
      <alignment horizontal="left"/>
    </xf>
    <xf numFmtId="0" fontId="20" fillId="0" borderId="0" xfId="25" applyFont="1" applyAlignment="1">
      <alignment horizontal="center" wrapText="1"/>
    </xf>
    <xf numFmtId="0" fontId="9" fillId="0" borderId="0" xfId="25" applyFont="1" applyAlignment="1">
      <alignment horizontal="left" wrapText="1"/>
    </xf>
    <xf numFmtId="0" fontId="9" fillId="0" borderId="0" xfId="25" applyFont="1" applyAlignment="1">
      <alignment horizontal="left"/>
    </xf>
    <xf numFmtId="0" fontId="3" fillId="0" borderId="0" xfId="25" applyFont="1" applyAlignment="1">
      <alignment horizontal="left" wrapText="1"/>
    </xf>
    <xf numFmtId="0" fontId="3" fillId="0" borderId="0" xfId="25" applyFont="1" applyAlignment="1">
      <alignment horizontal="left"/>
    </xf>
    <xf numFmtId="0" fontId="61" fillId="0" borderId="0" xfId="25" applyFont="1" applyAlignment="1">
      <alignment horizontal="center" vertical="center" wrapText="1"/>
    </xf>
    <xf numFmtId="0" fontId="62" fillId="0" borderId="0" xfId="25" applyFont="1" applyAlignment="1">
      <alignment horizontal="center" wrapText="1"/>
    </xf>
    <xf numFmtId="0" fontId="13" fillId="0" borderId="3" xfId="25" applyFont="1" applyBorder="1" applyAlignment="1">
      <alignment horizontal="center" vertical="center" wrapText="1"/>
    </xf>
    <xf numFmtId="0" fontId="13" fillId="0" borderId="0" xfId="25" applyFont="1" applyAlignment="1">
      <alignment horizontal="center" vertical="center" wrapText="1"/>
    </xf>
    <xf numFmtId="0" fontId="13" fillId="0" borderId="1" xfId="25" applyFont="1" applyBorder="1" applyAlignment="1">
      <alignment horizontal="center" vertical="center" wrapText="1"/>
    </xf>
    <xf numFmtId="0" fontId="61" fillId="0" borderId="3" xfId="25" applyFont="1" applyBorder="1" applyAlignment="1">
      <alignment horizontal="center" vertical="center" wrapText="1"/>
    </xf>
    <xf numFmtId="0" fontId="3" fillId="0" borderId="0" xfId="40" applyFont="1" applyAlignment="1">
      <alignment horizontal="left" wrapText="1"/>
    </xf>
    <xf numFmtId="0" fontId="3" fillId="0" borderId="0" xfId="40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39" applyFont="1" applyAlignment="1">
      <alignment horizontal="left"/>
    </xf>
    <xf numFmtId="0" fontId="30" fillId="0" borderId="0" xfId="39" applyFont="1" applyAlignment="1">
      <alignment horizontal="left"/>
    </xf>
    <xf numFmtId="168" fontId="6" fillId="0" borderId="0" xfId="6" applyNumberFormat="1" applyFont="1" applyAlignment="1">
      <alignment horizontal="center"/>
    </xf>
    <xf numFmtId="0" fontId="6" fillId="0" borderId="0" xfId="42" applyFont="1" applyAlignment="1">
      <alignment horizontal="center"/>
    </xf>
    <xf numFmtId="168" fontId="6" fillId="0" borderId="0" xfId="38" applyNumberFormat="1" applyFont="1" applyAlignment="1">
      <alignment horizontal="center"/>
    </xf>
    <xf numFmtId="168" fontId="15" fillId="0" borderId="0" xfId="38" applyNumberFormat="1" applyFont="1" applyAlignment="1">
      <alignment horizontal="center"/>
    </xf>
    <xf numFmtId="0" fontId="3" fillId="0" borderId="0" xfId="38" applyFont="1" applyAlignment="1">
      <alignment horizontal="left"/>
    </xf>
    <xf numFmtId="168" fontId="6" fillId="0" borderId="0" xfId="46" applyNumberFormat="1" applyFont="1" applyAlignment="1">
      <alignment horizontal="center"/>
    </xf>
    <xf numFmtId="168" fontId="6" fillId="0" borderId="0" xfId="36" applyNumberFormat="1" applyFont="1" applyAlignment="1">
      <alignment horizontal="center"/>
    </xf>
    <xf numFmtId="168" fontId="15" fillId="0" borderId="0" xfId="36" applyNumberFormat="1" applyFont="1" applyAlignment="1">
      <alignment horizontal="center"/>
    </xf>
    <xf numFmtId="0" fontId="3" fillId="0" borderId="0" xfId="46" applyFont="1" applyAlignment="1">
      <alignment horizontal="left"/>
    </xf>
    <xf numFmtId="0" fontId="50" fillId="0" borderId="2" xfId="24" applyBorder="1" applyAlignment="1">
      <alignment horizontal="center" vertical="center"/>
    </xf>
    <xf numFmtId="0" fontId="3" fillId="0" borderId="0" xfId="24" applyFont="1" applyAlignment="1">
      <alignment horizontal="left"/>
    </xf>
    <xf numFmtId="168" fontId="6" fillId="0" borderId="0" xfId="0" applyNumberFormat="1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8" fontId="83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left"/>
    </xf>
    <xf numFmtId="0" fontId="3" fillId="0" borderId="0" xfId="14" applyFont="1" applyAlignment="1">
      <alignment horizontal="left"/>
    </xf>
    <xf numFmtId="0" fontId="3" fillId="0" borderId="0" xfId="30" applyFont="1" applyAlignment="1">
      <alignment horizontal="left"/>
    </xf>
    <xf numFmtId="0" fontId="9" fillId="0" borderId="0" xfId="30" applyFont="1" applyAlignment="1">
      <alignment horizontal="left"/>
    </xf>
    <xf numFmtId="0" fontId="8" fillId="0" borderId="0" xfId="21" applyFont="1" applyFill="1" applyAlignment="1">
      <alignment horizontal="left" wrapText="1"/>
    </xf>
    <xf numFmtId="0" fontId="3" fillId="0" borderId="0" xfId="21" applyFont="1" applyFill="1" applyAlignment="1">
      <alignment horizontal="left"/>
    </xf>
  </cellXfs>
  <cellStyles count="65">
    <cellStyle name="Comma" xfId="2" builtinId="3"/>
    <cellStyle name="Comma 10" xfId="17"/>
    <cellStyle name="Comma 10 2 2" xfId="16"/>
    <cellStyle name="Comma 16 6 2" xfId="19"/>
    <cellStyle name="Comma 16 6 2 2" xfId="4"/>
    <cellStyle name="Comma 2 2" xfId="12"/>
    <cellStyle name="Comma 3 3" xfId="64"/>
    <cellStyle name="Normal" xfId="0" builtinId="0"/>
    <cellStyle name="Normal - Style1" xfId="9"/>
    <cellStyle name="Normal - Style1 2 2" xfId="14"/>
    <cellStyle name="Normal - Style1 2 2 2" xfId="20"/>
    <cellStyle name="Normal - Style1 3" xfId="11"/>
    <cellStyle name="Normal - Style1_01 Don vi HC" xfId="10"/>
    <cellStyle name="Normal 11 3" xfId="15"/>
    <cellStyle name="Normal 12" xfId="21"/>
    <cellStyle name="Normal 12 3" xfId="6"/>
    <cellStyle name="Normal 12 4" xfId="8"/>
    <cellStyle name="Normal 12 4 2" xfId="18"/>
    <cellStyle name="Normal 152" xfId="22"/>
    <cellStyle name="Normal 152 2" xfId="24"/>
    <cellStyle name="Normal 154" xfId="25"/>
    <cellStyle name="Normal 154 2" xfId="26"/>
    <cellStyle name="Normal 155" xfId="28"/>
    <cellStyle name="Normal 157" xfId="29"/>
    <cellStyle name="Normal 2" xfId="30"/>
    <cellStyle name="Normal 2 2" xfId="31"/>
    <cellStyle name="Normal 2 5" xfId="32"/>
    <cellStyle name="Normal 3" xfId="33"/>
    <cellStyle name="Normal 3 2" xfId="34"/>
    <cellStyle name="Normal_03NN2002_NG DD 2009 - Chan nuoi " xfId="7"/>
    <cellStyle name="Normal_03NN2002_NG DD 2009 - Trong trot" xfId="35"/>
    <cellStyle name="Normal_03NN2002_Nien giam Chan nuoi 2011" xfId="36"/>
    <cellStyle name="Normal_03NN2002_Nongnghiep" xfId="5"/>
    <cellStyle name="Normal_03NN2002_Nongnghiep_MaketNongnghiep(1)" xfId="37"/>
    <cellStyle name="Normal_03NN2002_Nongnghiep_Nien Giam day du 2011. TrongTrot_22.5.2011" xfId="38"/>
    <cellStyle name="Normal_03NN2002_Nongnghiep_Nien Giam day du 2011. TrongTrot_24.5.2011" xfId="39"/>
    <cellStyle name="Normal_05 Doanh nghiep 2009 (22.5)" xfId="40"/>
    <cellStyle name="Normal_05.NGTK_DNghiep_Trang20076.6To NXB" xfId="41"/>
    <cellStyle name="Normal_07. NGTT2009-NNok" xfId="42"/>
    <cellStyle name="Normal_10.NGTT2009-CPI" xfId="43"/>
    <cellStyle name="Normal_10MuclucNien Giam 2" xfId="44"/>
    <cellStyle name="Normal_43" xfId="3"/>
    <cellStyle name="Normal_Book1 2" xfId="45"/>
    <cellStyle name="Normal_Book2" xfId="46"/>
    <cellStyle name="Normal_BosungBieu 2 2" xfId="47"/>
    <cellStyle name="Normal_Copy of Muc luc CN_H 2" xfId="23"/>
    <cellStyle name="Normal_DatDai(1)" xfId="1"/>
    <cellStyle name="Normal_DT va DS sua" xfId="48"/>
    <cellStyle name="Normal_DVHC" xfId="49"/>
    <cellStyle name="Normal_DVHC_NGTK-daydu-2014-VuDSLD(22.5.2015)" xfId="50"/>
    <cellStyle name="Normal_Market-NG-tomtat-2007 2" xfId="27"/>
    <cellStyle name="Normal_Mau-NGTK-day-du-2006 2" xfId="51"/>
    <cellStyle name="Normal_Mau-NGTK-day-du-2006_NGTK-daydu-2014-VuDSLD(22.5.2015)" xfId="52"/>
    <cellStyle name="Normal_NGTK-day-du-2006_Chi-Hien" xfId="53"/>
    <cellStyle name="Normal_NG-TKQG2006(Bo01)KT" xfId="54"/>
    <cellStyle name="Normal_NGttxhmt2003cuoi" xfId="55"/>
    <cellStyle name="Normal_NGttxhmt2003cuoi 2 2" xfId="56"/>
    <cellStyle name="Normal_Nongnghiep" xfId="57"/>
    <cellStyle name="Normal_Sheet10" xfId="58"/>
    <cellStyle name="Normal_Sheet5" xfId="59"/>
    <cellStyle name="Normal_Sheet9" xfId="60"/>
    <cellStyle name="Normal_tonghopxa" xfId="13"/>
    <cellStyle name="Normal_Trongtrot 85-98" xfId="61"/>
    <cellStyle name="Normal_Trongtrot 85-98_Book2" xfId="62"/>
    <cellStyle name="Normal_uoc_2007_lao_dong_PA3 2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2D00-000002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2D00-000003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2D00-000004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B00-000003000000}"/>
            </a:ext>
          </a:extLst>
        </xdr:cNvPr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B00-000004000000}"/>
            </a:ext>
          </a:extLst>
        </xdr:cNvPr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C00-000002000000}"/>
            </a:ext>
          </a:extLst>
        </xdr:cNvPr>
        <xdr:cNvSpPr>
          <a:spLocks noChangeArrowheads="1"/>
        </xdr:cNvSpPr>
      </xdr:nvSpPr>
      <xdr:spPr>
        <a:xfrm>
          <a:off x="39719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C00-000003000000}"/>
            </a:ext>
          </a:extLst>
        </xdr:cNvPr>
        <xdr:cNvSpPr>
          <a:spLocks noChangeArrowheads="1"/>
        </xdr:cNvSpPr>
      </xdr:nvSpPr>
      <xdr:spPr>
        <a:xfrm>
          <a:off x="401955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C00-000004000000}"/>
            </a:ext>
          </a:extLst>
        </xdr:cNvPr>
        <xdr:cNvSpPr>
          <a:spLocks noChangeArrowheads="1"/>
        </xdr:cNvSpPr>
      </xdr:nvSpPr>
      <xdr:spPr>
        <a:xfrm>
          <a:off x="40386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3C00-000005000000}"/>
            </a:ext>
          </a:extLst>
        </xdr:cNvPr>
        <xdr:cNvSpPr>
          <a:spLocks noChangeArrowheads="1"/>
        </xdr:cNvSpPr>
      </xdr:nvSpPr>
      <xdr:spPr>
        <a:xfrm>
          <a:off x="39719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3C00-000006000000}"/>
            </a:ext>
          </a:extLst>
        </xdr:cNvPr>
        <xdr:cNvSpPr>
          <a:spLocks noChangeArrowheads="1"/>
        </xdr:cNvSpPr>
      </xdr:nvSpPr>
      <xdr:spPr>
        <a:xfrm>
          <a:off x="401955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3C00-000007000000}"/>
            </a:ext>
          </a:extLst>
        </xdr:cNvPr>
        <xdr:cNvSpPr>
          <a:spLocks noChangeArrowheads="1"/>
        </xdr:cNvSpPr>
      </xdr:nvSpPr>
      <xdr:spPr>
        <a:xfrm>
          <a:off x="40386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D00-000002000000}"/>
            </a:ext>
          </a:extLst>
        </xdr:cNvPr>
        <xdr:cNvSpPr>
          <a:spLocks noChangeArrowheads="1"/>
        </xdr:cNvSpPr>
      </xdr:nvSpPr>
      <xdr:spPr>
        <a:xfrm>
          <a:off x="30956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D00-000003000000}"/>
            </a:ext>
          </a:extLst>
        </xdr:cNvPr>
        <xdr:cNvSpPr>
          <a:spLocks noChangeArrowheads="1"/>
        </xdr:cNvSpPr>
      </xdr:nvSpPr>
      <xdr:spPr>
        <a:xfrm>
          <a:off x="30956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D00-000004000000}"/>
            </a:ext>
          </a:extLst>
        </xdr:cNvPr>
        <xdr:cNvSpPr>
          <a:spLocks noChangeArrowheads="1"/>
        </xdr:cNvSpPr>
      </xdr:nvSpPr>
      <xdr:spPr>
        <a:xfrm>
          <a:off x="30956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5</xdr:row>
      <xdr:rowOff>0</xdr:rowOff>
    </xdr:from>
    <xdr:to>
      <xdr:col>1</xdr:col>
      <xdr:colOff>276225</xdr:colOff>
      <xdr:row>5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F00-000002000000}"/>
            </a:ext>
          </a:extLst>
        </xdr:cNvPr>
        <xdr:cNvSpPr>
          <a:spLocks noChangeArrowheads="1"/>
        </xdr:cNvSpPr>
      </xdr:nvSpPr>
      <xdr:spPr>
        <a:xfrm>
          <a:off x="2847975" y="168592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228600</xdr:colOff>
      <xdr:row>5</xdr:row>
      <xdr:rowOff>0</xdr:rowOff>
    </xdr:from>
    <xdr:to>
      <xdr:col>1</xdr:col>
      <xdr:colOff>323850</xdr:colOff>
      <xdr:row>5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F00-000003000000}"/>
            </a:ext>
          </a:extLst>
        </xdr:cNvPr>
        <xdr:cNvSpPr>
          <a:spLocks noChangeArrowheads="1"/>
        </xdr:cNvSpPr>
      </xdr:nvSpPr>
      <xdr:spPr>
        <a:xfrm>
          <a:off x="2895600" y="168592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1</xdr:col>
      <xdr:colOff>247650</xdr:colOff>
      <xdr:row>5</xdr:row>
      <xdr:rowOff>0</xdr:rowOff>
    </xdr:from>
    <xdr:to>
      <xdr:col>1</xdr:col>
      <xdr:colOff>342900</xdr:colOff>
      <xdr:row>5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F00-000004000000}"/>
            </a:ext>
          </a:extLst>
        </xdr:cNvPr>
        <xdr:cNvSpPr>
          <a:spLocks noChangeArrowheads="1"/>
        </xdr:cNvSpPr>
      </xdr:nvSpPr>
      <xdr:spPr>
        <a:xfrm>
          <a:off x="2914650" y="168592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000-000002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000-000003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000-000004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200-000002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200-000003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200-000004000000}"/>
            </a:ext>
          </a:extLst>
        </xdr:cNvPr>
        <xdr:cNvSpPr>
          <a:spLocks noChangeArrowheads="1"/>
        </xdr:cNvSpPr>
      </xdr:nvSpPr>
      <xdr:spPr>
        <a:xfrm>
          <a:off x="3505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400-000002000000}"/>
            </a:ext>
          </a:extLst>
        </xdr:cNvPr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400-000003000000}"/>
            </a:ext>
          </a:extLst>
        </xdr:cNvPr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400-000004000000}"/>
            </a:ext>
          </a:extLst>
        </xdr:cNvPr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500-000002000000}"/>
            </a:ext>
          </a:extLst>
        </xdr:cNvPr>
        <xdr:cNvSpPr>
          <a:spLocks noChangeArrowheads="1"/>
        </xdr:cNvSpPr>
      </xdr:nvSpPr>
      <xdr:spPr>
        <a:xfrm>
          <a:off x="38100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500-000003000000}"/>
            </a:ext>
          </a:extLst>
        </xdr:cNvPr>
        <xdr:cNvSpPr>
          <a:spLocks noChangeArrowheads="1"/>
        </xdr:cNvSpPr>
      </xdr:nvSpPr>
      <xdr:spPr>
        <a:xfrm>
          <a:off x="38576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500-000004000000}"/>
            </a:ext>
          </a:extLst>
        </xdr:cNvPr>
        <xdr:cNvSpPr>
          <a:spLocks noChangeArrowheads="1"/>
        </xdr:cNvSpPr>
      </xdr:nvSpPr>
      <xdr:spPr>
        <a:xfrm>
          <a:off x="387667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700-000002000000}"/>
            </a:ext>
          </a:extLst>
        </xdr:cNvPr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700-000003000000}"/>
            </a:ext>
          </a:extLst>
        </xdr:cNvPr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700-000004000000}"/>
            </a:ext>
          </a:extLst>
        </xdr:cNvPr>
        <xdr:cNvSpPr>
          <a:spLocks noChangeArrowheads="1"/>
        </xdr:cNvSpPr>
      </xdr:nvSpPr>
      <xdr:spPr>
        <a:xfrm>
          <a:off x="4133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800-000002000000}"/>
            </a:ext>
          </a:extLst>
        </xdr:cNvPr>
        <xdr:cNvSpPr>
          <a:spLocks noChangeArrowheads="1"/>
        </xdr:cNvSpPr>
      </xdr:nvSpPr>
      <xdr:spPr>
        <a:xfrm>
          <a:off x="38100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800-000003000000}"/>
            </a:ext>
          </a:extLst>
        </xdr:cNvPr>
        <xdr:cNvSpPr>
          <a:spLocks noChangeArrowheads="1"/>
        </xdr:cNvSpPr>
      </xdr:nvSpPr>
      <xdr:spPr>
        <a:xfrm>
          <a:off x="38576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800-000004000000}"/>
            </a:ext>
          </a:extLst>
        </xdr:cNvPr>
        <xdr:cNvSpPr>
          <a:spLocks noChangeArrowheads="1"/>
        </xdr:cNvSpPr>
      </xdr:nvSpPr>
      <xdr:spPr>
        <a:xfrm>
          <a:off x="387667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900-000002000000}"/>
            </a:ext>
          </a:extLst>
        </xdr:cNvPr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900-000003000000}"/>
            </a:ext>
          </a:extLst>
        </xdr:cNvPr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900-000004000000}"/>
            </a:ext>
          </a:extLst>
        </xdr:cNvPr>
        <xdr:cNvSpPr>
          <a:spLocks noChangeArrowheads="1"/>
        </xdr:cNvSpPr>
      </xdr:nvSpPr>
      <xdr:spPr>
        <a:xfrm>
          <a:off x="46767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3A00-000002000000}"/>
            </a:ext>
          </a:extLst>
        </xdr:cNvPr>
        <xdr:cNvSpPr>
          <a:spLocks noChangeArrowheads="1"/>
        </xdr:cNvSpPr>
      </xdr:nvSpPr>
      <xdr:spPr>
        <a:xfrm>
          <a:off x="39719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0000000-0008-0000-3A00-000003000000}"/>
            </a:ext>
          </a:extLst>
        </xdr:cNvPr>
        <xdr:cNvSpPr>
          <a:spLocks noChangeArrowheads="1"/>
        </xdr:cNvSpPr>
      </xdr:nvSpPr>
      <xdr:spPr>
        <a:xfrm>
          <a:off x="401955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3A00-000004000000}"/>
            </a:ext>
          </a:extLst>
        </xdr:cNvPr>
        <xdr:cNvSpPr>
          <a:spLocks noChangeArrowheads="1"/>
        </xdr:cNvSpPr>
      </xdr:nvSpPr>
      <xdr:spPr>
        <a:xfrm>
          <a:off x="40386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180975</xdr:colOff>
      <xdr:row>0</xdr:row>
      <xdr:rowOff>0</xdr:rowOff>
    </xdr:from>
    <xdr:to>
      <xdr:col>2</xdr:col>
      <xdr:colOff>276225</xdr:colOff>
      <xdr:row>0</xdr:row>
      <xdr:rowOff>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3A00-000005000000}"/>
            </a:ext>
          </a:extLst>
        </xdr:cNvPr>
        <xdr:cNvSpPr>
          <a:spLocks noChangeArrowheads="1"/>
        </xdr:cNvSpPr>
      </xdr:nvSpPr>
      <xdr:spPr>
        <a:xfrm>
          <a:off x="3971925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228600</xdr:colOff>
      <xdr:row>0</xdr:row>
      <xdr:rowOff>0</xdr:rowOff>
    </xdr:from>
    <xdr:to>
      <xdr:col>2</xdr:col>
      <xdr:colOff>323850</xdr:colOff>
      <xdr:row>0</xdr:row>
      <xdr:rowOff>0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00000000-0008-0000-3A00-000006000000}"/>
            </a:ext>
          </a:extLst>
        </xdr:cNvPr>
        <xdr:cNvSpPr>
          <a:spLocks noChangeArrowheads="1"/>
        </xdr:cNvSpPr>
      </xdr:nvSpPr>
      <xdr:spPr>
        <a:xfrm>
          <a:off x="401955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  <xdr:twoCellAnchor>
    <xdr:from>
      <xdr:col>2</xdr:col>
      <xdr:colOff>247650</xdr:colOff>
      <xdr:row>0</xdr:row>
      <xdr:rowOff>0</xdr:rowOff>
    </xdr:from>
    <xdr:to>
      <xdr:col>2</xdr:col>
      <xdr:colOff>342900</xdr:colOff>
      <xdr:row>0</xdr:row>
      <xdr:rowOff>0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3A00-000007000000}"/>
            </a:ext>
          </a:extLst>
        </xdr:cNvPr>
        <xdr:cNvSpPr>
          <a:spLocks noChangeArrowheads="1"/>
        </xdr:cNvSpPr>
      </xdr:nvSpPr>
      <xdr:spPr>
        <a:xfrm>
          <a:off x="4038600" y="0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01"/>
  <sheetViews>
    <sheetView topLeftCell="A2" workbookViewId="0">
      <selection activeCell="A74" sqref="A74:XFD89"/>
    </sheetView>
  </sheetViews>
  <sheetFormatPr defaultColWidth="9" defaultRowHeight="12.75"/>
  <cols>
    <col min="1" max="1" width="12.140625" style="293" customWidth="1"/>
    <col min="2" max="2" width="18.28515625" customWidth="1"/>
    <col min="3" max="3" width="23" customWidth="1"/>
    <col min="4" max="4" width="33.7109375" customWidth="1"/>
    <col min="5" max="5" width="11.42578125" customWidth="1"/>
  </cols>
  <sheetData>
    <row r="3" spans="1:9" ht="15.75">
      <c r="A3" s="799" t="s">
        <v>0</v>
      </c>
      <c r="B3" s="799"/>
      <c r="C3" s="799"/>
      <c r="D3" s="799"/>
      <c r="E3" s="799"/>
      <c r="F3" s="35"/>
      <c r="G3" s="35"/>
      <c r="H3" s="35"/>
      <c r="I3" s="35"/>
    </row>
    <row r="4" spans="1:9" ht="15.75">
      <c r="B4" s="294"/>
      <c r="C4" s="294"/>
      <c r="D4" s="294"/>
      <c r="E4" s="294"/>
      <c r="F4" s="294"/>
      <c r="G4" s="294"/>
      <c r="H4" s="294"/>
      <c r="I4" s="294"/>
    </row>
    <row r="5" spans="1:9" ht="15.75">
      <c r="A5" s="295" t="s">
        <v>1</v>
      </c>
      <c r="B5" s="295"/>
      <c r="C5" s="295"/>
      <c r="D5" s="295"/>
      <c r="E5" s="295" t="s">
        <v>2</v>
      </c>
      <c r="F5" s="294"/>
      <c r="G5" s="294"/>
      <c r="H5" s="294"/>
      <c r="I5" s="294"/>
    </row>
    <row r="6" spans="1:9" ht="17.25" customHeight="1">
      <c r="B6" s="800" t="s">
        <v>3</v>
      </c>
      <c r="C6" s="800"/>
      <c r="D6" s="795"/>
      <c r="E6" s="795"/>
      <c r="F6" s="795"/>
      <c r="G6" s="795"/>
      <c r="H6" s="795"/>
      <c r="I6" s="795"/>
    </row>
    <row r="7" spans="1:9" ht="17.25" customHeight="1">
      <c r="A7" s="293">
        <v>1</v>
      </c>
      <c r="B7" t="s">
        <v>4</v>
      </c>
    </row>
    <row r="8" spans="1:9" ht="17.25" customHeight="1">
      <c r="A8" s="293">
        <v>2</v>
      </c>
      <c r="B8" t="s">
        <v>5</v>
      </c>
    </row>
    <row r="9" spans="1:9" ht="17.25" customHeight="1">
      <c r="A9" s="293">
        <v>3</v>
      </c>
      <c r="B9" t="s">
        <v>6</v>
      </c>
    </row>
    <row r="10" spans="1:9" ht="17.25" customHeight="1">
      <c r="A10" s="293">
        <v>4</v>
      </c>
      <c r="B10" t="s">
        <v>7</v>
      </c>
    </row>
    <row r="11" spans="1:9" ht="17.25" customHeight="1">
      <c r="B11" s="801" t="s">
        <v>8</v>
      </c>
      <c r="C11" s="801"/>
      <c r="D11" s="802"/>
      <c r="E11" s="802"/>
      <c r="F11" s="802"/>
      <c r="G11" s="802"/>
      <c r="H11" s="802"/>
      <c r="I11" s="802"/>
    </row>
    <row r="12" spans="1:9" ht="17.25" customHeight="1">
      <c r="A12" s="293">
        <v>5</v>
      </c>
      <c r="B12" t="s">
        <v>9</v>
      </c>
    </row>
    <row r="13" spans="1:9" ht="17.25" customHeight="1">
      <c r="A13" s="293">
        <v>6</v>
      </c>
      <c r="B13" t="s">
        <v>10</v>
      </c>
    </row>
    <row r="14" spans="1:9" ht="17.25" customHeight="1">
      <c r="A14" s="293">
        <v>7</v>
      </c>
      <c r="B14" t="s">
        <v>11</v>
      </c>
    </row>
    <row r="15" spans="1:9" ht="17.25" customHeight="1">
      <c r="A15" s="293">
        <v>8</v>
      </c>
      <c r="B15" t="s">
        <v>12</v>
      </c>
    </row>
    <row r="16" spans="1:9" ht="17.25" customHeight="1">
      <c r="A16" s="293">
        <v>9</v>
      </c>
      <c r="B16" t="s">
        <v>13</v>
      </c>
    </row>
    <row r="17" spans="1:9" ht="17.25" customHeight="1">
      <c r="A17" s="293">
        <v>10</v>
      </c>
      <c r="B17" s="220" t="s">
        <v>14</v>
      </c>
    </row>
    <row r="18" spans="1:9" ht="17.25" customHeight="1">
      <c r="A18" s="293">
        <v>11</v>
      </c>
      <c r="B18" t="s">
        <v>15</v>
      </c>
    </row>
    <row r="19" spans="1:9" ht="17.25" customHeight="1">
      <c r="A19" s="293">
        <v>12</v>
      </c>
      <c r="B19" s="297" t="s">
        <v>16</v>
      </c>
    </row>
    <row r="20" spans="1:9" ht="17.25" customHeight="1">
      <c r="B20" s="297" t="s">
        <v>17</v>
      </c>
    </row>
    <row r="21" spans="1:9" ht="17.25" customHeight="1">
      <c r="A21" s="293">
        <v>13</v>
      </c>
      <c r="B21" s="297" t="s">
        <v>18</v>
      </c>
    </row>
    <row r="22" spans="1:9" ht="17.25" customHeight="1">
      <c r="B22" s="297" t="s">
        <v>17</v>
      </c>
    </row>
    <row r="23" spans="1:9" ht="17.25" customHeight="1">
      <c r="B23" s="800" t="s">
        <v>19</v>
      </c>
      <c r="C23" s="800"/>
      <c r="D23" s="795"/>
      <c r="E23" s="795"/>
      <c r="F23" s="795"/>
      <c r="G23" s="795"/>
      <c r="H23" s="795"/>
      <c r="I23" s="795"/>
    </row>
    <row r="24" spans="1:9" ht="17.25" customHeight="1">
      <c r="A24" s="293">
        <v>14</v>
      </c>
      <c r="B24" s="297" t="s">
        <v>20</v>
      </c>
      <c r="C24" s="217"/>
      <c r="D24" s="296"/>
      <c r="E24" s="296"/>
      <c r="F24" s="296"/>
      <c r="G24" s="296"/>
      <c r="H24" s="296"/>
      <c r="I24" s="296"/>
    </row>
    <row r="25" spans="1:9" ht="17.25" customHeight="1">
      <c r="A25" s="293">
        <v>15</v>
      </c>
      <c r="B25" s="297" t="s">
        <v>21</v>
      </c>
      <c r="C25" s="217"/>
      <c r="D25" s="296"/>
      <c r="E25" s="296"/>
      <c r="F25" s="296"/>
      <c r="G25" s="296"/>
      <c r="H25" s="296"/>
      <c r="I25" s="296"/>
    </row>
    <row r="26" spans="1:9" ht="17.25" customHeight="1">
      <c r="B26" s="297" t="s">
        <v>22</v>
      </c>
      <c r="C26" s="220"/>
      <c r="D26" s="296"/>
      <c r="E26" s="296"/>
      <c r="F26" s="296"/>
      <c r="G26" s="296"/>
      <c r="H26" s="296"/>
      <c r="I26" s="296"/>
    </row>
    <row r="27" spans="1:9" ht="17.25" customHeight="1">
      <c r="A27" s="293">
        <v>16</v>
      </c>
      <c r="B27" s="297" t="s">
        <v>23</v>
      </c>
      <c r="C27" s="217"/>
      <c r="D27" s="296"/>
      <c r="E27" s="296"/>
      <c r="F27" s="296"/>
      <c r="G27" s="296"/>
      <c r="H27" s="296"/>
      <c r="I27" s="296"/>
    </row>
    <row r="28" spans="1:9" ht="17.25" customHeight="1">
      <c r="B28" s="297" t="s">
        <v>24</v>
      </c>
      <c r="C28" s="220"/>
      <c r="D28" s="296"/>
      <c r="E28" s="296"/>
      <c r="F28" s="296"/>
      <c r="G28" s="296"/>
      <c r="H28" s="296"/>
      <c r="I28" s="296"/>
    </row>
    <row r="29" spans="1:9" ht="17.25" customHeight="1">
      <c r="A29" s="293">
        <v>17</v>
      </c>
      <c r="B29" s="297" t="s">
        <v>25</v>
      </c>
      <c r="C29" s="217"/>
      <c r="D29" s="296"/>
      <c r="E29" s="296"/>
      <c r="F29" s="296"/>
      <c r="G29" s="296"/>
      <c r="H29" s="296"/>
      <c r="I29" s="296"/>
    </row>
    <row r="30" spans="1:9" ht="17.25" customHeight="1">
      <c r="B30" s="297" t="s">
        <v>26</v>
      </c>
      <c r="C30" s="220"/>
      <c r="D30" s="296"/>
      <c r="E30" s="296"/>
      <c r="F30" s="296"/>
      <c r="G30" s="296"/>
      <c r="H30" s="296"/>
      <c r="I30" s="296"/>
    </row>
    <row r="31" spans="1:9" ht="17.25" customHeight="1">
      <c r="A31" s="293">
        <v>18</v>
      </c>
      <c r="B31" s="298" t="s">
        <v>27</v>
      </c>
    </row>
    <row r="32" spans="1:9" ht="17.25" customHeight="1">
      <c r="A32" s="293">
        <v>19</v>
      </c>
      <c r="B32" s="299" t="s">
        <v>28</v>
      </c>
    </row>
    <row r="33" spans="1:9" ht="17.25" customHeight="1">
      <c r="A33" s="293">
        <v>20</v>
      </c>
      <c r="B33" s="298" t="s">
        <v>29</v>
      </c>
    </row>
    <row r="34" spans="1:9" ht="17.25" customHeight="1">
      <c r="A34" s="293">
        <v>21</v>
      </c>
      <c r="B34" s="299" t="s">
        <v>30</v>
      </c>
    </row>
    <row r="35" spans="1:9" ht="17.25" customHeight="1">
      <c r="A35" s="293">
        <v>22</v>
      </c>
      <c r="B35" s="183" t="s">
        <v>31</v>
      </c>
    </row>
    <row r="36" spans="1:9" ht="17.25" customHeight="1">
      <c r="B36" s="803" t="s">
        <v>32</v>
      </c>
      <c r="C36" s="795"/>
      <c r="D36" s="795"/>
      <c r="E36" s="795"/>
      <c r="F36" s="795"/>
      <c r="G36" s="795"/>
      <c r="H36" s="795"/>
      <c r="I36" s="795"/>
    </row>
    <row r="37" spans="1:9" ht="17.25" customHeight="1">
      <c r="A37" s="293">
        <v>23</v>
      </c>
      <c r="B37" t="s">
        <v>33</v>
      </c>
    </row>
    <row r="38" spans="1:9" ht="17.25" customHeight="1">
      <c r="B38" t="s">
        <v>34</v>
      </c>
    </row>
    <row r="39" spans="1:9" ht="17.25" customHeight="1">
      <c r="A39" s="293">
        <v>24</v>
      </c>
      <c r="B39" s="55" t="s">
        <v>35</v>
      </c>
    </row>
    <row r="40" spans="1:9" ht="17.25" customHeight="1">
      <c r="B40" s="55" t="s">
        <v>34</v>
      </c>
    </row>
    <row r="41" spans="1:9" ht="17.25" customHeight="1">
      <c r="B41" s="796" t="s">
        <v>36</v>
      </c>
      <c r="C41" s="796"/>
      <c r="D41" s="795"/>
      <c r="E41" s="795"/>
      <c r="F41" s="795"/>
      <c r="G41" s="795"/>
      <c r="H41" s="795"/>
      <c r="I41" s="795"/>
    </row>
    <row r="42" spans="1:9" ht="17.25" customHeight="1">
      <c r="A42" s="293">
        <v>25</v>
      </c>
      <c r="B42" s="300" t="s">
        <v>37</v>
      </c>
    </row>
    <row r="43" spans="1:9" ht="17.25" customHeight="1">
      <c r="B43" s="300" t="s">
        <v>38</v>
      </c>
    </row>
    <row r="44" spans="1:9" ht="17.25" customHeight="1">
      <c r="A44" s="293">
        <v>26</v>
      </c>
      <c r="B44" s="300" t="s">
        <v>37</v>
      </c>
    </row>
    <row r="45" spans="1:9" ht="17.25" customHeight="1">
      <c r="B45" s="300" t="s">
        <v>39</v>
      </c>
    </row>
    <row r="46" spans="1:9" ht="17.25" customHeight="1">
      <c r="A46" s="293">
        <v>27</v>
      </c>
      <c r="B46" s="301" t="s">
        <v>40</v>
      </c>
    </row>
    <row r="47" spans="1:9" ht="17.25" customHeight="1">
      <c r="B47" s="301" t="s">
        <v>41</v>
      </c>
    </row>
    <row r="48" spans="1:9" ht="17.25" customHeight="1">
      <c r="A48" s="293">
        <v>28</v>
      </c>
      <c r="B48" s="301" t="s">
        <v>40</v>
      </c>
    </row>
    <row r="49" spans="1:9" ht="17.25" customHeight="1">
      <c r="B49" s="300" t="s">
        <v>42</v>
      </c>
    </row>
    <row r="50" spans="1:9" ht="17.25" customHeight="1">
      <c r="A50" s="293">
        <v>29</v>
      </c>
      <c r="B50" s="301" t="s">
        <v>43</v>
      </c>
    </row>
    <row r="51" spans="1:9" ht="17.25" customHeight="1">
      <c r="B51" s="301" t="s">
        <v>44</v>
      </c>
    </row>
    <row r="52" spans="1:9" ht="17.25" customHeight="1">
      <c r="A52" s="293">
        <v>30</v>
      </c>
      <c r="B52" s="302" t="s">
        <v>43</v>
      </c>
    </row>
    <row r="53" spans="1:9" ht="17.25" customHeight="1">
      <c r="B53" s="302" t="s">
        <v>45</v>
      </c>
    </row>
    <row r="54" spans="1:9" ht="17.25" customHeight="1">
      <c r="B54" s="797" t="s">
        <v>46</v>
      </c>
      <c r="C54" s="795"/>
      <c r="D54" s="795"/>
      <c r="E54" s="795"/>
      <c r="F54" s="795"/>
      <c r="G54" s="795"/>
      <c r="H54" s="795"/>
      <c r="I54" s="795"/>
    </row>
    <row r="55" spans="1:9" ht="17.25" customHeight="1">
      <c r="A55" s="293">
        <v>31</v>
      </c>
      <c r="B55" s="303" t="s">
        <v>47</v>
      </c>
    </row>
    <row r="56" spans="1:9" ht="17.25" customHeight="1">
      <c r="A56" s="293">
        <v>32</v>
      </c>
      <c r="B56" s="304" t="s">
        <v>48</v>
      </c>
    </row>
    <row r="57" spans="1:9" ht="17.25" customHeight="1">
      <c r="A57" s="293">
        <v>33</v>
      </c>
      <c r="B57" s="304" t="s">
        <v>49</v>
      </c>
    </row>
    <row r="58" spans="1:9" ht="17.25" customHeight="1">
      <c r="A58" s="293">
        <v>34</v>
      </c>
      <c r="B58" s="172" t="s">
        <v>50</v>
      </c>
    </row>
    <row r="59" spans="1:9" ht="17.25" customHeight="1">
      <c r="A59" s="293">
        <v>35</v>
      </c>
      <c r="B59" s="172" t="s">
        <v>51</v>
      </c>
    </row>
    <row r="60" spans="1:9" ht="17.25" customHeight="1">
      <c r="A60" s="293">
        <v>36</v>
      </c>
      <c r="B60" s="172" t="s">
        <v>52</v>
      </c>
    </row>
    <row r="61" spans="1:9" ht="17.25" customHeight="1">
      <c r="A61" s="293">
        <v>37</v>
      </c>
      <c r="B61" s="172" t="s">
        <v>53</v>
      </c>
    </row>
    <row r="62" spans="1:9" ht="17.25" customHeight="1">
      <c r="A62" s="293">
        <v>38</v>
      </c>
      <c r="B62" s="304" t="s">
        <v>54</v>
      </c>
    </row>
    <row r="63" spans="1:9" ht="17.25" customHeight="1">
      <c r="A63" s="293">
        <v>39</v>
      </c>
      <c r="B63" s="162" t="s">
        <v>55</v>
      </c>
    </row>
    <row r="64" spans="1:9" ht="17.25" customHeight="1">
      <c r="A64" s="293">
        <v>40</v>
      </c>
      <c r="B64" s="162" t="s">
        <v>56</v>
      </c>
    </row>
    <row r="65" spans="1:9" ht="17.25" customHeight="1">
      <c r="A65" s="293">
        <v>41</v>
      </c>
      <c r="B65" s="162" t="s">
        <v>57</v>
      </c>
    </row>
    <row r="66" spans="1:9" ht="17.25" customHeight="1">
      <c r="A66" s="293">
        <v>42</v>
      </c>
      <c r="B66" s="305" t="s">
        <v>58</v>
      </c>
    </row>
    <row r="67" spans="1:9" ht="17.25" customHeight="1">
      <c r="A67" s="293">
        <v>43</v>
      </c>
      <c r="B67" s="304" t="s">
        <v>59</v>
      </c>
    </row>
    <row r="68" spans="1:9" ht="17.25" customHeight="1">
      <c r="A68" s="293">
        <v>44</v>
      </c>
      <c r="B68" s="39" t="s">
        <v>60</v>
      </c>
    </row>
    <row r="69" spans="1:9" ht="17.25" customHeight="1">
      <c r="A69" s="293">
        <v>45</v>
      </c>
      <c r="B69" s="39" t="s">
        <v>61</v>
      </c>
    </row>
    <row r="70" spans="1:9" ht="17.25" customHeight="1">
      <c r="A70" s="293">
        <v>46</v>
      </c>
      <c r="B70" s="39" t="s">
        <v>62</v>
      </c>
    </row>
    <row r="71" spans="1:9" ht="17.25" customHeight="1">
      <c r="A71" s="293">
        <v>47</v>
      </c>
      <c r="B71" s="39" t="s">
        <v>63</v>
      </c>
    </row>
    <row r="72" spans="1:9" ht="17.25" customHeight="1">
      <c r="A72" s="293">
        <v>48</v>
      </c>
      <c r="B72" s="39" t="s">
        <v>64</v>
      </c>
    </row>
    <row r="73" spans="1:9" ht="17.25" customHeight="1">
      <c r="B73" s="798" t="s">
        <v>65</v>
      </c>
      <c r="C73" s="795"/>
      <c r="D73" s="795"/>
      <c r="E73" s="795"/>
      <c r="F73" s="795"/>
      <c r="G73" s="795"/>
      <c r="H73" s="795"/>
      <c r="I73" s="795"/>
    </row>
    <row r="74" spans="1:9" ht="17.25" customHeight="1">
      <c r="A74" s="293">
        <v>49</v>
      </c>
      <c r="B74" t="s">
        <v>66</v>
      </c>
    </row>
    <row r="75" spans="1:9" ht="17.25" customHeight="1">
      <c r="A75" s="293">
        <v>50</v>
      </c>
      <c r="B75" t="s">
        <v>67</v>
      </c>
    </row>
    <row r="76" spans="1:9" ht="17.25" customHeight="1">
      <c r="A76" s="293">
        <v>51</v>
      </c>
      <c r="B76" t="s">
        <v>68</v>
      </c>
    </row>
    <row r="77" spans="1:9" ht="17.25" customHeight="1">
      <c r="A77" s="293">
        <v>52</v>
      </c>
      <c r="B77" t="s">
        <v>69</v>
      </c>
    </row>
    <row r="78" spans="1:9" ht="17.25" customHeight="1">
      <c r="A78" s="293">
        <v>53</v>
      </c>
      <c r="B78" t="s">
        <v>70</v>
      </c>
    </row>
    <row r="79" spans="1:9" ht="17.25" customHeight="1">
      <c r="A79" s="293">
        <v>54</v>
      </c>
      <c r="B79" t="s">
        <v>71</v>
      </c>
    </row>
    <row r="80" spans="1:9" ht="17.25" customHeight="1">
      <c r="A80" s="293">
        <v>55</v>
      </c>
      <c r="B80" t="s">
        <v>72</v>
      </c>
    </row>
    <row r="81" spans="1:10" ht="17.25" customHeight="1">
      <c r="A81" s="293">
        <v>56</v>
      </c>
      <c r="B81" t="s">
        <v>73</v>
      </c>
    </row>
    <row r="82" spans="1:10" ht="17.25" customHeight="1">
      <c r="A82" s="293">
        <v>57</v>
      </c>
      <c r="B82" t="s">
        <v>74</v>
      </c>
    </row>
    <row r="83" spans="1:10" ht="17.25" customHeight="1">
      <c r="A83" s="293">
        <v>58</v>
      </c>
      <c r="B83" t="s">
        <v>75</v>
      </c>
    </row>
    <row r="84" spans="1:10" ht="17.25" customHeight="1">
      <c r="A84" s="293">
        <v>59</v>
      </c>
      <c r="B84" t="s">
        <v>76</v>
      </c>
    </row>
    <row r="85" spans="1:10" ht="17.25" customHeight="1">
      <c r="A85" s="293">
        <v>60</v>
      </c>
      <c r="B85" t="s">
        <v>77</v>
      </c>
    </row>
    <row r="86" spans="1:10" ht="17.25" customHeight="1">
      <c r="A86" s="293">
        <v>61</v>
      </c>
      <c r="B86" t="s">
        <v>78</v>
      </c>
    </row>
    <row r="87" spans="1:10" ht="17.25" customHeight="1">
      <c r="A87" s="293">
        <v>62</v>
      </c>
      <c r="B87" t="s">
        <v>79</v>
      </c>
    </row>
    <row r="88" spans="1:10" ht="17.25" customHeight="1">
      <c r="A88" s="293">
        <v>63</v>
      </c>
      <c r="B88" t="s">
        <v>80</v>
      </c>
    </row>
    <row r="89" spans="1:10" ht="17.25" customHeight="1">
      <c r="A89" s="293">
        <v>64</v>
      </c>
      <c r="B89" s="92" t="s">
        <v>81</v>
      </c>
    </row>
    <row r="90" spans="1:10" ht="17.25" customHeight="1">
      <c r="B90" s="798" t="s">
        <v>82</v>
      </c>
      <c r="C90" s="798"/>
      <c r="D90" s="798"/>
      <c r="E90" s="795"/>
      <c r="F90" s="795"/>
      <c r="G90" s="795"/>
      <c r="H90" s="795"/>
      <c r="I90" s="795"/>
    </row>
    <row r="91" spans="1:10" ht="17.25" customHeight="1">
      <c r="A91" s="293">
        <v>65</v>
      </c>
      <c r="B91" s="306" t="s">
        <v>83</v>
      </c>
      <c r="C91" s="306"/>
      <c r="D91" s="306"/>
    </row>
    <row r="92" spans="1:10" ht="17.25" customHeight="1">
      <c r="A92" s="293">
        <v>66</v>
      </c>
      <c r="B92" t="s">
        <v>84</v>
      </c>
    </row>
    <row r="93" spans="1:10" ht="17.25" customHeight="1">
      <c r="A93" s="293">
        <v>67</v>
      </c>
      <c r="B93" t="s">
        <v>85</v>
      </c>
    </row>
    <row r="94" spans="1:10" ht="17.25" customHeight="1">
      <c r="B94" s="92" t="s">
        <v>86</v>
      </c>
    </row>
    <row r="95" spans="1:10" ht="17.25" customHeight="1">
      <c r="B95" s="798" t="s">
        <v>87</v>
      </c>
      <c r="C95" s="795"/>
      <c r="D95" s="795"/>
      <c r="E95" s="795"/>
      <c r="F95" s="795"/>
      <c r="G95" s="795"/>
      <c r="H95" s="795"/>
      <c r="I95" s="795"/>
      <c r="J95" s="795"/>
    </row>
    <row r="96" spans="1:10" ht="17.25" customHeight="1">
      <c r="A96" s="293">
        <v>68</v>
      </c>
      <c r="B96" s="48" t="s">
        <v>88</v>
      </c>
    </row>
    <row r="97" spans="1:10" ht="17.25" customHeight="1">
      <c r="A97" s="293">
        <v>69</v>
      </c>
      <c r="B97" s="2" t="s">
        <v>89</v>
      </c>
    </row>
    <row r="98" spans="1:10" ht="17.25" customHeight="1">
      <c r="B98" s="795" t="s">
        <v>90</v>
      </c>
      <c r="C98" s="795"/>
      <c r="D98" s="795"/>
      <c r="E98" s="795"/>
      <c r="F98" s="795"/>
      <c r="G98" s="795"/>
      <c r="H98" s="795"/>
      <c r="I98" s="795"/>
      <c r="J98" s="795"/>
    </row>
    <row r="99" spans="1:10" ht="17.25" customHeight="1">
      <c r="A99" s="293">
        <v>70</v>
      </c>
      <c r="B99" s="14" t="s">
        <v>91</v>
      </c>
    </row>
    <row r="100" spans="1:10" ht="17.25" customHeight="1">
      <c r="A100" s="293">
        <v>71</v>
      </c>
      <c r="B100" s="307" t="s">
        <v>92</v>
      </c>
    </row>
    <row r="101" spans="1:10" ht="17.25" customHeight="1">
      <c r="A101" s="293">
        <v>72</v>
      </c>
      <c r="B101" s="2" t="s">
        <v>93</v>
      </c>
    </row>
  </sheetData>
  <mergeCells count="11">
    <mergeCell ref="A3:E3"/>
    <mergeCell ref="B6:I6"/>
    <mergeCell ref="B11:I11"/>
    <mergeCell ref="B23:I23"/>
    <mergeCell ref="B36:I36"/>
    <mergeCell ref="B98:J98"/>
    <mergeCell ref="B41:I41"/>
    <mergeCell ref="B54:I54"/>
    <mergeCell ref="B73:I73"/>
    <mergeCell ref="B90:I90"/>
    <mergeCell ref="B95:J95"/>
  </mergeCells>
  <pageMargins left="0.7" right="0.7" top="0.75" bottom="0.75" header="0.3" footer="0.3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</sheetPr>
  <dimension ref="A1:F158"/>
  <sheetViews>
    <sheetView workbookViewId="0">
      <pane ySplit="1" topLeftCell="A14" activePane="bottomLeft" state="frozen"/>
      <selection pane="bottomLeft" sqref="A1:F25"/>
    </sheetView>
  </sheetViews>
  <sheetFormatPr defaultColWidth="10.28515625" defaultRowHeight="12.75"/>
  <cols>
    <col min="1" max="1" width="45.42578125" style="224" customWidth="1"/>
    <col min="2" max="3" width="8.7109375" style="224" customWidth="1"/>
    <col min="4" max="5" width="10.28515625" style="224"/>
    <col min="6" max="6" width="11.140625" style="224" customWidth="1"/>
    <col min="7" max="252" width="10.28515625" style="224"/>
    <col min="253" max="253" width="45.42578125" style="224" customWidth="1"/>
    <col min="254" max="255" width="8.7109375" style="224" customWidth="1"/>
    <col min="256" max="257" width="10.28515625" style="224"/>
    <col min="258" max="258" width="11.140625" style="224" customWidth="1"/>
    <col min="259" max="508" width="10.28515625" style="224"/>
    <col min="509" max="509" width="45.42578125" style="224" customWidth="1"/>
    <col min="510" max="511" width="8.7109375" style="224" customWidth="1"/>
    <col min="512" max="513" width="10.28515625" style="224"/>
    <col min="514" max="514" width="11.140625" style="224" customWidth="1"/>
    <col min="515" max="764" width="10.28515625" style="224"/>
    <col min="765" max="765" width="45.42578125" style="224" customWidth="1"/>
    <col min="766" max="767" width="8.7109375" style="224" customWidth="1"/>
    <col min="768" max="769" width="10.28515625" style="224"/>
    <col min="770" max="770" width="11.140625" style="224" customWidth="1"/>
    <col min="771" max="1020" width="10.28515625" style="224"/>
    <col min="1021" max="1021" width="45.42578125" style="224" customWidth="1"/>
    <col min="1022" max="1023" width="8.7109375" style="224" customWidth="1"/>
    <col min="1024" max="1025" width="10.28515625" style="224"/>
    <col min="1026" max="1026" width="11.140625" style="224" customWidth="1"/>
    <col min="1027" max="1276" width="10.28515625" style="224"/>
    <col min="1277" max="1277" width="45.42578125" style="224" customWidth="1"/>
    <col min="1278" max="1279" width="8.7109375" style="224" customWidth="1"/>
    <col min="1280" max="1281" width="10.28515625" style="224"/>
    <col min="1282" max="1282" width="11.140625" style="224" customWidth="1"/>
    <col min="1283" max="1532" width="10.28515625" style="224"/>
    <col min="1533" max="1533" width="45.42578125" style="224" customWidth="1"/>
    <col min="1534" max="1535" width="8.7109375" style="224" customWidth="1"/>
    <col min="1536" max="1537" width="10.28515625" style="224"/>
    <col min="1538" max="1538" width="11.140625" style="224" customWidth="1"/>
    <col min="1539" max="1788" width="10.28515625" style="224"/>
    <col min="1789" max="1789" width="45.42578125" style="224" customWidth="1"/>
    <col min="1790" max="1791" width="8.7109375" style="224" customWidth="1"/>
    <col min="1792" max="1793" width="10.28515625" style="224"/>
    <col min="1794" max="1794" width="11.140625" style="224" customWidth="1"/>
    <col min="1795" max="2044" width="10.28515625" style="224"/>
    <col min="2045" max="2045" width="45.42578125" style="224" customWidth="1"/>
    <col min="2046" max="2047" width="8.7109375" style="224" customWidth="1"/>
    <col min="2048" max="2049" width="10.28515625" style="224"/>
    <col min="2050" max="2050" width="11.140625" style="224" customWidth="1"/>
    <col min="2051" max="2300" width="10.28515625" style="224"/>
    <col min="2301" max="2301" width="45.42578125" style="224" customWidth="1"/>
    <col min="2302" max="2303" width="8.7109375" style="224" customWidth="1"/>
    <col min="2304" max="2305" width="10.28515625" style="224"/>
    <col min="2306" max="2306" width="11.140625" style="224" customWidth="1"/>
    <col min="2307" max="2556" width="10.28515625" style="224"/>
    <col min="2557" max="2557" width="45.42578125" style="224" customWidth="1"/>
    <col min="2558" max="2559" width="8.7109375" style="224" customWidth="1"/>
    <col min="2560" max="2561" width="10.28515625" style="224"/>
    <col min="2562" max="2562" width="11.140625" style="224" customWidth="1"/>
    <col min="2563" max="2812" width="10.28515625" style="224"/>
    <col min="2813" max="2813" width="45.42578125" style="224" customWidth="1"/>
    <col min="2814" max="2815" width="8.7109375" style="224" customWidth="1"/>
    <col min="2816" max="2817" width="10.28515625" style="224"/>
    <col min="2818" max="2818" width="11.140625" style="224" customWidth="1"/>
    <col min="2819" max="3068" width="10.28515625" style="224"/>
    <col min="3069" max="3069" width="45.42578125" style="224" customWidth="1"/>
    <col min="3070" max="3071" width="8.7109375" style="224" customWidth="1"/>
    <col min="3072" max="3073" width="10.28515625" style="224"/>
    <col min="3074" max="3074" width="11.140625" style="224" customWidth="1"/>
    <col min="3075" max="3324" width="10.28515625" style="224"/>
    <col min="3325" max="3325" width="45.42578125" style="224" customWidth="1"/>
    <col min="3326" max="3327" width="8.7109375" style="224" customWidth="1"/>
    <col min="3328" max="3329" width="10.28515625" style="224"/>
    <col min="3330" max="3330" width="11.140625" style="224" customWidth="1"/>
    <col min="3331" max="3580" width="10.28515625" style="224"/>
    <col min="3581" max="3581" width="45.42578125" style="224" customWidth="1"/>
    <col min="3582" max="3583" width="8.7109375" style="224" customWidth="1"/>
    <col min="3584" max="3585" width="10.28515625" style="224"/>
    <col min="3586" max="3586" width="11.140625" style="224" customWidth="1"/>
    <col min="3587" max="3836" width="10.28515625" style="224"/>
    <col min="3837" max="3837" width="45.42578125" style="224" customWidth="1"/>
    <col min="3838" max="3839" width="8.7109375" style="224" customWidth="1"/>
    <col min="3840" max="3841" width="10.28515625" style="224"/>
    <col min="3842" max="3842" width="11.140625" style="224" customWidth="1"/>
    <col min="3843" max="4092" width="10.28515625" style="224"/>
    <col min="4093" max="4093" width="45.42578125" style="224" customWidth="1"/>
    <col min="4094" max="4095" width="8.7109375" style="224" customWidth="1"/>
    <col min="4096" max="4097" width="10.28515625" style="224"/>
    <col min="4098" max="4098" width="11.140625" style="224" customWidth="1"/>
    <col min="4099" max="4348" width="10.28515625" style="224"/>
    <col min="4349" max="4349" width="45.42578125" style="224" customWidth="1"/>
    <col min="4350" max="4351" width="8.7109375" style="224" customWidth="1"/>
    <col min="4352" max="4353" width="10.28515625" style="224"/>
    <col min="4354" max="4354" width="11.140625" style="224" customWidth="1"/>
    <col min="4355" max="4604" width="10.28515625" style="224"/>
    <col min="4605" max="4605" width="45.42578125" style="224" customWidth="1"/>
    <col min="4606" max="4607" width="8.7109375" style="224" customWidth="1"/>
    <col min="4608" max="4609" width="10.28515625" style="224"/>
    <col min="4610" max="4610" width="11.140625" style="224" customWidth="1"/>
    <col min="4611" max="4860" width="10.28515625" style="224"/>
    <col min="4861" max="4861" width="45.42578125" style="224" customWidth="1"/>
    <col min="4862" max="4863" width="8.7109375" style="224" customWidth="1"/>
    <col min="4864" max="4865" width="10.28515625" style="224"/>
    <col min="4866" max="4866" width="11.140625" style="224" customWidth="1"/>
    <col min="4867" max="5116" width="10.28515625" style="224"/>
    <col min="5117" max="5117" width="45.42578125" style="224" customWidth="1"/>
    <col min="5118" max="5119" width="8.7109375" style="224" customWidth="1"/>
    <col min="5120" max="5121" width="10.28515625" style="224"/>
    <col min="5122" max="5122" width="11.140625" style="224" customWidth="1"/>
    <col min="5123" max="5372" width="10.28515625" style="224"/>
    <col min="5373" max="5373" width="45.42578125" style="224" customWidth="1"/>
    <col min="5374" max="5375" width="8.7109375" style="224" customWidth="1"/>
    <col min="5376" max="5377" width="10.28515625" style="224"/>
    <col min="5378" max="5378" width="11.140625" style="224" customWidth="1"/>
    <col min="5379" max="5628" width="10.28515625" style="224"/>
    <col min="5629" max="5629" width="45.42578125" style="224" customWidth="1"/>
    <col min="5630" max="5631" width="8.7109375" style="224" customWidth="1"/>
    <col min="5632" max="5633" width="10.28515625" style="224"/>
    <col min="5634" max="5634" width="11.140625" style="224" customWidth="1"/>
    <col min="5635" max="5884" width="10.28515625" style="224"/>
    <col min="5885" max="5885" width="45.42578125" style="224" customWidth="1"/>
    <col min="5886" max="5887" width="8.7109375" style="224" customWidth="1"/>
    <col min="5888" max="5889" width="10.28515625" style="224"/>
    <col min="5890" max="5890" width="11.140625" style="224" customWidth="1"/>
    <col min="5891" max="6140" width="10.28515625" style="224"/>
    <col min="6141" max="6141" width="45.42578125" style="224" customWidth="1"/>
    <col min="6142" max="6143" width="8.7109375" style="224" customWidth="1"/>
    <col min="6144" max="6145" width="10.28515625" style="224"/>
    <col min="6146" max="6146" width="11.140625" style="224" customWidth="1"/>
    <col min="6147" max="6396" width="10.28515625" style="224"/>
    <col min="6397" max="6397" width="45.42578125" style="224" customWidth="1"/>
    <col min="6398" max="6399" width="8.7109375" style="224" customWidth="1"/>
    <col min="6400" max="6401" width="10.28515625" style="224"/>
    <col min="6402" max="6402" width="11.140625" style="224" customWidth="1"/>
    <col min="6403" max="6652" width="10.28515625" style="224"/>
    <col min="6653" max="6653" width="45.42578125" style="224" customWidth="1"/>
    <col min="6654" max="6655" width="8.7109375" style="224" customWidth="1"/>
    <col min="6656" max="6657" width="10.28515625" style="224"/>
    <col min="6658" max="6658" width="11.140625" style="224" customWidth="1"/>
    <col min="6659" max="6908" width="10.28515625" style="224"/>
    <col min="6909" max="6909" width="45.42578125" style="224" customWidth="1"/>
    <col min="6910" max="6911" width="8.7109375" style="224" customWidth="1"/>
    <col min="6912" max="6913" width="10.28515625" style="224"/>
    <col min="6914" max="6914" width="11.140625" style="224" customWidth="1"/>
    <col min="6915" max="7164" width="10.28515625" style="224"/>
    <col min="7165" max="7165" width="45.42578125" style="224" customWidth="1"/>
    <col min="7166" max="7167" width="8.7109375" style="224" customWidth="1"/>
    <col min="7168" max="7169" width="10.28515625" style="224"/>
    <col min="7170" max="7170" width="11.140625" style="224" customWidth="1"/>
    <col min="7171" max="7420" width="10.28515625" style="224"/>
    <col min="7421" max="7421" width="45.42578125" style="224" customWidth="1"/>
    <col min="7422" max="7423" width="8.7109375" style="224" customWidth="1"/>
    <col min="7424" max="7425" width="10.28515625" style="224"/>
    <col min="7426" max="7426" width="11.140625" style="224" customWidth="1"/>
    <col min="7427" max="7676" width="10.28515625" style="224"/>
    <col min="7677" max="7677" width="45.42578125" style="224" customWidth="1"/>
    <col min="7678" max="7679" width="8.7109375" style="224" customWidth="1"/>
    <col min="7680" max="7681" width="10.28515625" style="224"/>
    <col min="7682" max="7682" width="11.140625" style="224" customWidth="1"/>
    <col min="7683" max="7932" width="10.28515625" style="224"/>
    <col min="7933" max="7933" width="45.42578125" style="224" customWidth="1"/>
    <col min="7934" max="7935" width="8.7109375" style="224" customWidth="1"/>
    <col min="7936" max="7937" width="10.28515625" style="224"/>
    <col min="7938" max="7938" width="11.140625" style="224" customWidth="1"/>
    <col min="7939" max="8188" width="10.28515625" style="224"/>
    <col min="8189" max="8189" width="45.42578125" style="224" customWidth="1"/>
    <col min="8190" max="8191" width="8.7109375" style="224" customWidth="1"/>
    <col min="8192" max="8193" width="10.28515625" style="224"/>
    <col min="8194" max="8194" width="11.140625" style="224" customWidth="1"/>
    <col min="8195" max="8444" width="10.28515625" style="224"/>
    <col min="8445" max="8445" width="45.42578125" style="224" customWidth="1"/>
    <col min="8446" max="8447" width="8.7109375" style="224" customWidth="1"/>
    <col min="8448" max="8449" width="10.28515625" style="224"/>
    <col min="8450" max="8450" width="11.140625" style="224" customWidth="1"/>
    <col min="8451" max="8700" width="10.28515625" style="224"/>
    <col min="8701" max="8701" width="45.42578125" style="224" customWidth="1"/>
    <col min="8702" max="8703" width="8.7109375" style="224" customWidth="1"/>
    <col min="8704" max="8705" width="10.28515625" style="224"/>
    <col min="8706" max="8706" width="11.140625" style="224" customWidth="1"/>
    <col min="8707" max="8956" width="10.28515625" style="224"/>
    <col min="8957" max="8957" width="45.42578125" style="224" customWidth="1"/>
    <col min="8958" max="8959" width="8.7109375" style="224" customWidth="1"/>
    <col min="8960" max="8961" width="10.28515625" style="224"/>
    <col min="8962" max="8962" width="11.140625" style="224" customWidth="1"/>
    <col min="8963" max="9212" width="10.28515625" style="224"/>
    <col min="9213" max="9213" width="45.42578125" style="224" customWidth="1"/>
    <col min="9214" max="9215" width="8.7109375" style="224" customWidth="1"/>
    <col min="9216" max="9217" width="10.28515625" style="224"/>
    <col min="9218" max="9218" width="11.140625" style="224" customWidth="1"/>
    <col min="9219" max="9468" width="10.28515625" style="224"/>
    <col min="9469" max="9469" width="45.42578125" style="224" customWidth="1"/>
    <col min="9470" max="9471" width="8.7109375" style="224" customWidth="1"/>
    <col min="9472" max="9473" width="10.28515625" style="224"/>
    <col min="9474" max="9474" width="11.140625" style="224" customWidth="1"/>
    <col min="9475" max="9724" width="10.28515625" style="224"/>
    <col min="9725" max="9725" width="45.42578125" style="224" customWidth="1"/>
    <col min="9726" max="9727" width="8.7109375" style="224" customWidth="1"/>
    <col min="9728" max="9729" width="10.28515625" style="224"/>
    <col min="9730" max="9730" width="11.140625" style="224" customWidth="1"/>
    <col min="9731" max="9980" width="10.28515625" style="224"/>
    <col min="9981" max="9981" width="45.42578125" style="224" customWidth="1"/>
    <col min="9982" max="9983" width="8.7109375" style="224" customWidth="1"/>
    <col min="9984" max="9985" width="10.28515625" style="224"/>
    <col min="9986" max="9986" width="11.140625" style="224" customWidth="1"/>
    <col min="9987" max="10236" width="10.28515625" style="224"/>
    <col min="10237" max="10237" width="45.42578125" style="224" customWidth="1"/>
    <col min="10238" max="10239" width="8.7109375" style="224" customWidth="1"/>
    <col min="10240" max="10241" width="10.28515625" style="224"/>
    <col min="10242" max="10242" width="11.140625" style="224" customWidth="1"/>
    <col min="10243" max="10492" width="10.28515625" style="224"/>
    <col min="10493" max="10493" width="45.42578125" style="224" customWidth="1"/>
    <col min="10494" max="10495" width="8.7109375" style="224" customWidth="1"/>
    <col min="10496" max="10497" width="10.28515625" style="224"/>
    <col min="10498" max="10498" width="11.140625" style="224" customWidth="1"/>
    <col min="10499" max="10748" width="10.28515625" style="224"/>
    <col min="10749" max="10749" width="45.42578125" style="224" customWidth="1"/>
    <col min="10750" max="10751" width="8.7109375" style="224" customWidth="1"/>
    <col min="10752" max="10753" width="10.28515625" style="224"/>
    <col min="10754" max="10754" width="11.140625" style="224" customWidth="1"/>
    <col min="10755" max="11004" width="10.28515625" style="224"/>
    <col min="11005" max="11005" width="45.42578125" style="224" customWidth="1"/>
    <col min="11006" max="11007" width="8.7109375" style="224" customWidth="1"/>
    <col min="11008" max="11009" width="10.28515625" style="224"/>
    <col min="11010" max="11010" width="11.140625" style="224" customWidth="1"/>
    <col min="11011" max="11260" width="10.28515625" style="224"/>
    <col min="11261" max="11261" width="45.42578125" style="224" customWidth="1"/>
    <col min="11262" max="11263" width="8.7109375" style="224" customWidth="1"/>
    <col min="11264" max="11265" width="10.28515625" style="224"/>
    <col min="11266" max="11266" width="11.140625" style="224" customWidth="1"/>
    <col min="11267" max="11516" width="10.28515625" style="224"/>
    <col min="11517" max="11517" width="45.42578125" style="224" customWidth="1"/>
    <col min="11518" max="11519" width="8.7109375" style="224" customWidth="1"/>
    <col min="11520" max="11521" width="10.28515625" style="224"/>
    <col min="11522" max="11522" width="11.140625" style="224" customWidth="1"/>
    <col min="11523" max="11772" width="10.28515625" style="224"/>
    <col min="11773" max="11773" width="45.42578125" style="224" customWidth="1"/>
    <col min="11774" max="11775" width="8.7109375" style="224" customWidth="1"/>
    <col min="11776" max="11777" width="10.28515625" style="224"/>
    <col min="11778" max="11778" width="11.140625" style="224" customWidth="1"/>
    <col min="11779" max="12028" width="10.28515625" style="224"/>
    <col min="12029" max="12029" width="45.42578125" style="224" customWidth="1"/>
    <col min="12030" max="12031" width="8.7109375" style="224" customWidth="1"/>
    <col min="12032" max="12033" width="10.28515625" style="224"/>
    <col min="12034" max="12034" width="11.140625" style="224" customWidth="1"/>
    <col min="12035" max="12284" width="10.28515625" style="224"/>
    <col min="12285" max="12285" width="45.42578125" style="224" customWidth="1"/>
    <col min="12286" max="12287" width="8.7109375" style="224" customWidth="1"/>
    <col min="12288" max="12289" width="10.28515625" style="224"/>
    <col min="12290" max="12290" width="11.140625" style="224" customWidth="1"/>
    <col min="12291" max="12540" width="10.28515625" style="224"/>
    <col min="12541" max="12541" width="45.42578125" style="224" customWidth="1"/>
    <col min="12542" max="12543" width="8.7109375" style="224" customWidth="1"/>
    <col min="12544" max="12545" width="10.28515625" style="224"/>
    <col min="12546" max="12546" width="11.140625" style="224" customWidth="1"/>
    <col min="12547" max="12796" width="10.28515625" style="224"/>
    <col min="12797" max="12797" width="45.42578125" style="224" customWidth="1"/>
    <col min="12798" max="12799" width="8.7109375" style="224" customWidth="1"/>
    <col min="12800" max="12801" width="10.28515625" style="224"/>
    <col min="12802" max="12802" width="11.140625" style="224" customWidth="1"/>
    <col min="12803" max="13052" width="10.28515625" style="224"/>
    <col min="13053" max="13053" width="45.42578125" style="224" customWidth="1"/>
    <col min="13054" max="13055" width="8.7109375" style="224" customWidth="1"/>
    <col min="13056" max="13057" width="10.28515625" style="224"/>
    <col min="13058" max="13058" width="11.140625" style="224" customWidth="1"/>
    <col min="13059" max="13308" width="10.28515625" style="224"/>
    <col min="13309" max="13309" width="45.42578125" style="224" customWidth="1"/>
    <col min="13310" max="13311" width="8.7109375" style="224" customWidth="1"/>
    <col min="13312" max="13313" width="10.28515625" style="224"/>
    <col min="13314" max="13314" width="11.140625" style="224" customWidth="1"/>
    <col min="13315" max="13564" width="10.28515625" style="224"/>
    <col min="13565" max="13565" width="45.42578125" style="224" customWidth="1"/>
    <col min="13566" max="13567" width="8.7109375" style="224" customWidth="1"/>
    <col min="13568" max="13569" width="10.28515625" style="224"/>
    <col min="13570" max="13570" width="11.140625" style="224" customWidth="1"/>
    <col min="13571" max="13820" width="10.28515625" style="224"/>
    <col min="13821" max="13821" width="45.42578125" style="224" customWidth="1"/>
    <col min="13822" max="13823" width="8.7109375" style="224" customWidth="1"/>
    <col min="13824" max="13825" width="10.28515625" style="224"/>
    <col min="13826" max="13826" width="11.140625" style="224" customWidth="1"/>
    <col min="13827" max="14076" width="10.28515625" style="224"/>
    <col min="14077" max="14077" width="45.42578125" style="224" customWidth="1"/>
    <col min="14078" max="14079" width="8.7109375" style="224" customWidth="1"/>
    <col min="14080" max="14081" width="10.28515625" style="224"/>
    <col min="14082" max="14082" width="11.140625" style="224" customWidth="1"/>
    <col min="14083" max="14332" width="10.28515625" style="224"/>
    <col min="14333" max="14333" width="45.42578125" style="224" customWidth="1"/>
    <col min="14334" max="14335" width="8.7109375" style="224" customWidth="1"/>
    <col min="14336" max="14337" width="10.28515625" style="224"/>
    <col min="14338" max="14338" width="11.140625" style="224" customWidth="1"/>
    <col min="14339" max="14588" width="10.28515625" style="224"/>
    <col min="14589" max="14589" width="45.42578125" style="224" customWidth="1"/>
    <col min="14590" max="14591" width="8.7109375" style="224" customWidth="1"/>
    <col min="14592" max="14593" width="10.28515625" style="224"/>
    <col min="14594" max="14594" width="11.140625" style="224" customWidth="1"/>
    <col min="14595" max="14844" width="10.28515625" style="224"/>
    <col min="14845" max="14845" width="45.42578125" style="224" customWidth="1"/>
    <col min="14846" max="14847" width="8.7109375" style="224" customWidth="1"/>
    <col min="14848" max="14849" width="10.28515625" style="224"/>
    <col min="14850" max="14850" width="11.140625" style="224" customWidth="1"/>
    <col min="14851" max="15100" width="10.28515625" style="224"/>
    <col min="15101" max="15101" width="45.42578125" style="224" customWidth="1"/>
    <col min="15102" max="15103" width="8.7109375" style="224" customWidth="1"/>
    <col min="15104" max="15105" width="10.28515625" style="224"/>
    <col min="15106" max="15106" width="11.140625" style="224" customWidth="1"/>
    <col min="15107" max="15356" width="10.28515625" style="224"/>
    <col min="15357" max="15357" width="45.42578125" style="224" customWidth="1"/>
    <col min="15358" max="15359" width="8.7109375" style="224" customWidth="1"/>
    <col min="15360" max="15361" width="10.28515625" style="224"/>
    <col min="15362" max="15362" width="11.140625" style="224" customWidth="1"/>
    <col min="15363" max="15612" width="10.28515625" style="224"/>
    <col min="15613" max="15613" width="45.42578125" style="224" customWidth="1"/>
    <col min="15614" max="15615" width="8.7109375" style="224" customWidth="1"/>
    <col min="15616" max="15617" width="10.28515625" style="224"/>
    <col min="15618" max="15618" width="11.140625" style="224" customWidth="1"/>
    <col min="15619" max="15868" width="10.28515625" style="224"/>
    <col min="15869" max="15869" width="45.42578125" style="224" customWidth="1"/>
    <col min="15870" max="15871" width="8.7109375" style="224" customWidth="1"/>
    <col min="15872" max="15873" width="10.28515625" style="224"/>
    <col min="15874" max="15874" width="11.140625" style="224" customWidth="1"/>
    <col min="15875" max="16124" width="10.28515625" style="224"/>
    <col min="16125" max="16125" width="45.42578125" style="224" customWidth="1"/>
    <col min="16126" max="16127" width="8.7109375" style="224" customWidth="1"/>
    <col min="16128" max="16129" width="10.28515625" style="224"/>
    <col min="16130" max="16130" width="11.140625" style="224" customWidth="1"/>
    <col min="16131" max="16384" width="10.28515625" style="224"/>
  </cols>
  <sheetData>
    <row r="1" spans="1:6" s="221" customFormat="1" ht="33.75" customHeight="1">
      <c r="A1" s="824" t="s">
        <v>659</v>
      </c>
      <c r="B1" s="825"/>
      <c r="C1" s="825"/>
      <c r="D1" s="825"/>
      <c r="E1" s="825"/>
      <c r="F1" s="825"/>
    </row>
    <row r="2" spans="1:6" s="222" customFormat="1" ht="18.95" customHeight="1">
      <c r="A2" s="226"/>
      <c r="B2" s="226"/>
      <c r="C2" s="226"/>
    </row>
    <row r="3" spans="1:6" ht="18.95" customHeight="1">
      <c r="D3" s="227"/>
      <c r="E3" s="227"/>
      <c r="F3" s="571" t="s">
        <v>658</v>
      </c>
    </row>
    <row r="4" spans="1:6" s="223" customFormat="1" ht="27.95" customHeight="1">
      <c r="A4" s="228"/>
      <c r="B4" s="82">
        <v>2018</v>
      </c>
      <c r="C4" s="82">
        <v>2019</v>
      </c>
      <c r="D4" s="82">
        <v>2020</v>
      </c>
      <c r="E4" s="82">
        <v>2021</v>
      </c>
      <c r="F4" s="351" t="s">
        <v>173</v>
      </c>
    </row>
    <row r="5" spans="1:6" ht="23.25" customHeight="1">
      <c r="B5" s="230"/>
      <c r="C5" s="223"/>
      <c r="F5" s="230"/>
    </row>
    <row r="6" spans="1:6" ht="22.5" customHeight="1">
      <c r="A6" s="54" t="s">
        <v>174</v>
      </c>
      <c r="B6" s="576">
        <f>SUM(B11:B25)</f>
        <v>3150</v>
      </c>
      <c r="C6" s="576">
        <f t="shared" ref="C6:F6" si="0">SUM(C11:C25)</f>
        <v>3050</v>
      </c>
      <c r="D6" s="576">
        <f t="shared" si="0"/>
        <v>2961</v>
      </c>
      <c r="E6" s="576">
        <f t="shared" si="0"/>
        <v>2429</v>
      </c>
      <c r="F6" s="576">
        <f t="shared" si="0"/>
        <v>2878</v>
      </c>
    </row>
    <row r="7" spans="1:6" ht="22.5" customHeight="1">
      <c r="A7" s="574" t="s">
        <v>160</v>
      </c>
      <c r="B7" s="573"/>
      <c r="C7" s="573"/>
      <c r="D7" s="573"/>
      <c r="E7" s="573"/>
      <c r="F7" s="573"/>
    </row>
    <row r="8" spans="1:6" ht="22.5" customHeight="1">
      <c r="A8" s="575" t="s">
        <v>186</v>
      </c>
      <c r="B8" s="573">
        <v>1688</v>
      </c>
      <c r="C8" s="573">
        <v>1694</v>
      </c>
      <c r="D8" s="573">
        <v>1640</v>
      </c>
      <c r="E8" s="573">
        <v>1364</v>
      </c>
      <c r="F8" s="573">
        <v>1576</v>
      </c>
    </row>
    <row r="9" spans="1:6" ht="22.5" customHeight="1">
      <c r="A9" s="575" t="s">
        <v>187</v>
      </c>
      <c r="B9" s="573">
        <f>B6-B8</f>
        <v>1462</v>
      </c>
      <c r="C9" s="573">
        <f t="shared" ref="C9:F9" si="1">C6-C8</f>
        <v>1356</v>
      </c>
      <c r="D9" s="573">
        <f t="shared" si="1"/>
        <v>1321</v>
      </c>
      <c r="E9" s="573">
        <f t="shared" si="1"/>
        <v>1065</v>
      </c>
      <c r="F9" s="573">
        <f t="shared" si="1"/>
        <v>1302</v>
      </c>
    </row>
    <row r="10" spans="1:6" ht="22.5" customHeight="1">
      <c r="A10" s="574" t="s">
        <v>660</v>
      </c>
      <c r="B10" s="573"/>
      <c r="C10" s="573"/>
      <c r="D10" s="573"/>
      <c r="E10" s="573"/>
      <c r="F10" s="573"/>
    </row>
    <row r="11" spans="1:6" ht="22.5" customHeight="1">
      <c r="A11" t="s">
        <v>102</v>
      </c>
      <c r="B11" s="573">
        <v>159</v>
      </c>
      <c r="C11" s="573">
        <v>67</v>
      </c>
      <c r="D11" s="573">
        <v>145</v>
      </c>
      <c r="E11" s="573">
        <v>105</v>
      </c>
      <c r="F11" s="573">
        <v>133</v>
      </c>
    </row>
    <row r="12" spans="1:6" ht="22.5" customHeight="1">
      <c r="A12" t="s">
        <v>103</v>
      </c>
      <c r="B12" s="573">
        <v>91</v>
      </c>
      <c r="C12" s="573">
        <v>104</v>
      </c>
      <c r="D12" s="573">
        <v>99</v>
      </c>
      <c r="E12" s="573">
        <v>106</v>
      </c>
      <c r="F12" s="573">
        <v>63</v>
      </c>
    </row>
    <row r="13" spans="1:6" ht="22.5" customHeight="1">
      <c r="A13" t="s">
        <v>104</v>
      </c>
      <c r="B13" s="573">
        <v>77</v>
      </c>
      <c r="C13" s="573">
        <v>94</v>
      </c>
      <c r="D13" s="573">
        <v>89</v>
      </c>
      <c r="E13" s="573">
        <v>97</v>
      </c>
      <c r="F13" s="573">
        <v>53</v>
      </c>
    </row>
    <row r="14" spans="1:6" ht="22.5" customHeight="1">
      <c r="A14" t="s">
        <v>105</v>
      </c>
      <c r="B14" s="573">
        <v>292</v>
      </c>
      <c r="C14" s="573">
        <v>297</v>
      </c>
      <c r="D14" s="573">
        <v>325</v>
      </c>
      <c r="E14" s="573">
        <v>291</v>
      </c>
      <c r="F14" s="573">
        <v>408</v>
      </c>
    </row>
    <row r="15" spans="1:6" ht="22.5" customHeight="1">
      <c r="A15" t="s">
        <v>106</v>
      </c>
      <c r="B15" s="573">
        <v>243</v>
      </c>
      <c r="C15" s="573">
        <v>241</v>
      </c>
      <c r="D15" s="573">
        <v>230</v>
      </c>
      <c r="E15" s="573">
        <v>168</v>
      </c>
      <c r="F15" s="573">
        <v>239</v>
      </c>
    </row>
    <row r="16" spans="1:6" ht="22.5" customHeight="1">
      <c r="A16" t="s">
        <v>107</v>
      </c>
      <c r="B16" s="573">
        <v>164</v>
      </c>
      <c r="C16" s="573">
        <v>141</v>
      </c>
      <c r="D16" s="573">
        <v>147</v>
      </c>
      <c r="E16" s="573">
        <v>143</v>
      </c>
      <c r="F16" s="573">
        <v>160</v>
      </c>
    </row>
    <row r="17" spans="1:6" ht="22.5" customHeight="1">
      <c r="A17" t="s">
        <v>108</v>
      </c>
      <c r="B17" s="573">
        <v>103</v>
      </c>
      <c r="C17" s="573">
        <v>100</v>
      </c>
      <c r="D17" s="573">
        <v>142</v>
      </c>
      <c r="E17" s="573">
        <v>83</v>
      </c>
      <c r="F17" s="573">
        <v>207</v>
      </c>
    </row>
    <row r="18" spans="1:6" ht="22.5" customHeight="1">
      <c r="A18" t="s">
        <v>109</v>
      </c>
      <c r="B18" s="573">
        <v>139</v>
      </c>
      <c r="C18" s="573">
        <v>142</v>
      </c>
      <c r="D18" s="573">
        <v>116</v>
      </c>
      <c r="E18" s="573">
        <v>84</v>
      </c>
      <c r="F18" s="573">
        <v>86</v>
      </c>
    </row>
    <row r="19" spans="1:6" ht="22.5" customHeight="1">
      <c r="A19" t="s">
        <v>110</v>
      </c>
      <c r="B19" s="573">
        <v>341</v>
      </c>
      <c r="C19" s="573">
        <v>359</v>
      </c>
      <c r="D19" s="573">
        <v>325</v>
      </c>
      <c r="E19" s="573">
        <v>209</v>
      </c>
      <c r="F19" s="573">
        <v>238</v>
      </c>
    </row>
    <row r="20" spans="1:6" ht="22.5" customHeight="1">
      <c r="A20" t="s">
        <v>111</v>
      </c>
      <c r="B20" s="573">
        <v>334</v>
      </c>
      <c r="C20" s="573">
        <v>341</v>
      </c>
      <c r="D20" s="573">
        <v>278</v>
      </c>
      <c r="E20" s="573">
        <v>215</v>
      </c>
      <c r="F20" s="573">
        <v>278</v>
      </c>
    </row>
    <row r="21" spans="1:6" ht="22.5" customHeight="1">
      <c r="A21" t="s">
        <v>112</v>
      </c>
      <c r="B21" s="573">
        <v>343</v>
      </c>
      <c r="C21" s="573">
        <v>322</v>
      </c>
      <c r="D21" s="573">
        <v>304</v>
      </c>
      <c r="E21" s="573">
        <v>296</v>
      </c>
      <c r="F21" s="573">
        <v>284</v>
      </c>
    </row>
    <row r="22" spans="1:6" ht="22.5" customHeight="1">
      <c r="A22" t="s">
        <v>113</v>
      </c>
      <c r="B22" s="573">
        <v>335</v>
      </c>
      <c r="C22" s="573">
        <v>341</v>
      </c>
      <c r="D22" s="573">
        <v>278</v>
      </c>
      <c r="E22" s="573">
        <v>215</v>
      </c>
      <c r="F22" s="573">
        <v>280</v>
      </c>
    </row>
    <row r="23" spans="1:6" ht="22.5" customHeight="1">
      <c r="A23" s="75" t="s">
        <v>114</v>
      </c>
      <c r="B23" s="573">
        <v>257</v>
      </c>
      <c r="C23" s="573">
        <v>205</v>
      </c>
      <c r="D23" s="573">
        <v>241</v>
      </c>
      <c r="E23" s="573">
        <v>158</v>
      </c>
      <c r="F23" s="573">
        <v>208</v>
      </c>
    </row>
    <row r="24" spans="1:6" ht="22.5" customHeight="1">
      <c r="A24" s="75" t="s">
        <v>115</v>
      </c>
      <c r="B24" s="573">
        <v>129</v>
      </c>
      <c r="C24" s="573">
        <v>150</v>
      </c>
      <c r="D24" s="573">
        <v>118</v>
      </c>
      <c r="E24" s="573">
        <v>160</v>
      </c>
      <c r="F24" s="573">
        <v>116</v>
      </c>
    </row>
    <row r="25" spans="1:6" ht="22.5" customHeight="1">
      <c r="A25" t="s">
        <v>116</v>
      </c>
      <c r="B25" s="573">
        <v>143</v>
      </c>
      <c r="C25" s="573">
        <v>146</v>
      </c>
      <c r="D25" s="573">
        <v>124</v>
      </c>
      <c r="E25" s="573">
        <v>99</v>
      </c>
      <c r="F25" s="573">
        <v>125</v>
      </c>
    </row>
    <row r="26" spans="1:6" ht="17.100000000000001" customHeight="1">
      <c r="A26" s="233"/>
      <c r="B26" s="234"/>
      <c r="C26" s="234"/>
      <c r="F26" s="231"/>
    </row>
    <row r="27" spans="1:6" ht="17.100000000000001" customHeight="1">
      <c r="A27" s="233"/>
      <c r="B27" s="234"/>
      <c r="C27" s="234"/>
      <c r="F27" s="231"/>
    </row>
    <row r="28" spans="1:6" ht="17.100000000000001" customHeight="1">
      <c r="A28" s="233"/>
      <c r="B28" s="234"/>
      <c r="C28" s="234"/>
      <c r="F28" s="231"/>
    </row>
    <row r="29" spans="1:6" ht="17.100000000000001" customHeight="1">
      <c r="A29" s="233"/>
      <c r="B29" s="234"/>
      <c r="C29" s="234"/>
      <c r="F29" s="231"/>
    </row>
    <row r="30" spans="1:6" ht="17.100000000000001" customHeight="1">
      <c r="A30" s="233"/>
      <c r="B30" s="234"/>
      <c r="C30" s="234"/>
      <c r="F30" s="231"/>
    </row>
    <row r="31" spans="1:6" ht="17.100000000000001" customHeight="1">
      <c r="A31" s="233"/>
      <c r="B31" s="234"/>
      <c r="C31" s="234"/>
      <c r="F31" s="231"/>
    </row>
    <row r="32" spans="1:6" ht="17.100000000000001" customHeight="1">
      <c r="A32" s="233"/>
      <c r="B32" s="234"/>
      <c r="C32" s="234"/>
      <c r="F32" s="231"/>
    </row>
    <row r="33" spans="1:6" ht="17.100000000000001" customHeight="1">
      <c r="A33" s="233"/>
      <c r="B33" s="234"/>
      <c r="C33" s="234"/>
      <c r="F33" s="231"/>
    </row>
    <row r="34" spans="1:6" ht="17.100000000000001" customHeight="1">
      <c r="A34" s="233"/>
      <c r="B34" s="234"/>
      <c r="C34" s="234"/>
      <c r="F34" s="231"/>
    </row>
    <row r="35" spans="1:6" ht="17.100000000000001" customHeight="1">
      <c r="A35" s="233"/>
      <c r="B35" s="234"/>
      <c r="C35" s="234"/>
      <c r="F35" s="231"/>
    </row>
    <row r="36" spans="1:6" ht="17.100000000000001" customHeight="1">
      <c r="A36" s="233"/>
      <c r="B36" s="234"/>
      <c r="C36" s="234"/>
      <c r="F36" s="231"/>
    </row>
    <row r="37" spans="1:6" ht="17.100000000000001" customHeight="1">
      <c r="A37" s="233"/>
      <c r="B37" s="234"/>
      <c r="C37" s="234"/>
      <c r="F37" s="231"/>
    </row>
    <row r="38" spans="1:6" ht="17.100000000000001" customHeight="1">
      <c r="A38" s="233"/>
      <c r="B38" s="234"/>
      <c r="C38" s="234"/>
      <c r="F38" s="231"/>
    </row>
    <row r="39" spans="1:6" ht="17.100000000000001" customHeight="1">
      <c r="A39" s="233"/>
      <c r="B39" s="234"/>
      <c r="C39" s="234"/>
      <c r="F39" s="231"/>
    </row>
    <row r="40" spans="1:6" ht="17.100000000000001" customHeight="1">
      <c r="A40" s="235"/>
      <c r="B40" s="231"/>
      <c r="C40" s="232"/>
      <c r="F40" s="231"/>
    </row>
    <row r="41" spans="1:6" ht="17.100000000000001" customHeight="1">
      <c r="A41" s="235"/>
      <c r="B41" s="231"/>
      <c r="C41" s="231"/>
      <c r="F41" s="231"/>
    </row>
    <row r="42" spans="1:6" ht="17.100000000000001" customHeight="1">
      <c r="A42" s="233"/>
      <c r="B42" s="234"/>
      <c r="C42" s="234"/>
      <c r="F42" s="231"/>
    </row>
    <row r="43" spans="1:6" ht="17.100000000000001" customHeight="1">
      <c r="A43" s="233"/>
      <c r="B43" s="234"/>
      <c r="C43" s="234"/>
      <c r="F43" s="231"/>
    </row>
    <row r="44" spans="1:6" ht="17.100000000000001" customHeight="1">
      <c r="A44" s="233"/>
      <c r="B44" s="234"/>
      <c r="C44" s="234"/>
      <c r="F44" s="231"/>
    </row>
    <row r="45" spans="1:6" ht="17.100000000000001" customHeight="1">
      <c r="A45" s="233"/>
      <c r="B45" s="234"/>
      <c r="C45" s="234"/>
      <c r="F45" s="231"/>
    </row>
    <row r="46" spans="1:6" ht="17.100000000000001" customHeight="1">
      <c r="A46" s="233"/>
      <c r="B46" s="234"/>
      <c r="C46" s="234"/>
      <c r="F46" s="231"/>
    </row>
    <row r="47" spans="1:6" ht="17.100000000000001" customHeight="1">
      <c r="A47" s="233"/>
      <c r="B47" s="234"/>
      <c r="C47" s="234"/>
      <c r="F47" s="231"/>
    </row>
    <row r="48" spans="1:6" s="221" customFormat="1" ht="20.100000000000001" customHeight="1">
      <c r="B48" s="236"/>
      <c r="C48" s="236"/>
      <c r="D48" s="232"/>
      <c r="E48" s="232"/>
    </row>
    <row r="49" spans="1:6" s="221" customFormat="1" ht="20.100000000000001" customHeight="1">
      <c r="A49" s="237"/>
      <c r="B49" s="236"/>
      <c r="C49" s="236"/>
      <c r="D49" s="232"/>
      <c r="E49" s="232"/>
    </row>
    <row r="50" spans="1:6" ht="20.100000000000001" customHeight="1">
      <c r="A50" s="225"/>
      <c r="B50" s="236"/>
      <c r="C50" s="236"/>
      <c r="D50" s="232"/>
      <c r="E50" s="232"/>
    </row>
    <row r="51" spans="1:6" ht="17.100000000000001" customHeight="1">
      <c r="A51" s="233"/>
      <c r="B51" s="234"/>
      <c r="C51" s="234"/>
      <c r="F51" s="232"/>
    </row>
    <row r="52" spans="1:6" ht="17.100000000000001" customHeight="1">
      <c r="A52" s="233"/>
      <c r="B52" s="234"/>
      <c r="C52" s="234"/>
      <c r="F52" s="232"/>
    </row>
    <row r="53" spans="1:6" ht="17.100000000000001" customHeight="1">
      <c r="A53" s="233"/>
      <c r="B53" s="234"/>
      <c r="C53" s="234"/>
      <c r="F53" s="232"/>
    </row>
    <row r="54" spans="1:6" ht="17.100000000000001" customHeight="1">
      <c r="A54" s="233"/>
      <c r="B54" s="234"/>
      <c r="C54" s="234"/>
      <c r="F54" s="232"/>
    </row>
    <row r="55" spans="1:6" ht="17.100000000000001" customHeight="1">
      <c r="A55" s="233"/>
      <c r="B55" s="234"/>
      <c r="C55" s="234"/>
      <c r="F55" s="232"/>
    </row>
    <row r="56" spans="1:6" ht="17.100000000000001" customHeight="1">
      <c r="A56" s="233"/>
      <c r="B56" s="234"/>
      <c r="C56" s="234"/>
      <c r="F56" s="232"/>
    </row>
    <row r="57" spans="1:6" ht="17.100000000000001" customHeight="1">
      <c r="A57" s="233"/>
      <c r="B57" s="234"/>
      <c r="C57" s="234"/>
      <c r="F57" s="232"/>
    </row>
    <row r="58" spans="1:6" ht="17.100000000000001" customHeight="1">
      <c r="A58" s="235"/>
      <c r="B58" s="232"/>
      <c r="C58" s="232"/>
      <c r="F58" s="232"/>
    </row>
    <row r="59" spans="1:6" ht="17.100000000000001" customHeight="1">
      <c r="A59" s="235"/>
      <c r="B59" s="231"/>
      <c r="C59" s="231"/>
      <c r="F59" s="232"/>
    </row>
    <row r="60" spans="1:6" ht="17.100000000000001" customHeight="1">
      <c r="A60" s="233"/>
      <c r="B60" s="234"/>
      <c r="C60" s="234"/>
      <c r="F60" s="232"/>
    </row>
    <row r="61" spans="1:6" ht="17.100000000000001" customHeight="1">
      <c r="A61" s="233"/>
      <c r="B61" s="234"/>
      <c r="C61" s="234"/>
      <c r="F61" s="232"/>
    </row>
    <row r="62" spans="1:6" ht="17.100000000000001" customHeight="1">
      <c r="A62" s="233"/>
      <c r="B62" s="234"/>
      <c r="C62" s="234"/>
      <c r="F62" s="232"/>
    </row>
    <row r="63" spans="1:6" ht="17.100000000000001" customHeight="1">
      <c r="A63" s="233"/>
      <c r="B63" s="234"/>
      <c r="C63" s="234"/>
      <c r="F63" s="232"/>
    </row>
    <row r="64" spans="1:6" ht="17.100000000000001" customHeight="1">
      <c r="A64" s="233"/>
      <c r="B64" s="234"/>
      <c r="C64" s="234"/>
      <c r="F64" s="232"/>
    </row>
    <row r="65" spans="1:6" ht="17.100000000000001" customHeight="1">
      <c r="A65" s="235"/>
      <c r="B65" s="232"/>
      <c r="C65" s="232"/>
      <c r="F65" s="232"/>
    </row>
    <row r="66" spans="1:6" ht="17.100000000000001" customHeight="1">
      <c r="A66" s="235"/>
      <c r="B66" s="231"/>
      <c r="C66" s="231"/>
      <c r="F66" s="232"/>
    </row>
    <row r="67" spans="1:6" ht="17.100000000000001" customHeight="1">
      <c r="A67" s="233"/>
      <c r="B67" s="234"/>
      <c r="C67" s="234"/>
      <c r="F67" s="232"/>
    </row>
    <row r="68" spans="1:6" ht="17.100000000000001" customHeight="1">
      <c r="A68" s="233"/>
      <c r="B68" s="234"/>
      <c r="C68" s="234"/>
      <c r="F68" s="232"/>
    </row>
    <row r="69" spans="1:6" ht="17.100000000000001" customHeight="1">
      <c r="A69" s="233"/>
      <c r="B69" s="234"/>
      <c r="C69" s="234"/>
      <c r="F69" s="232"/>
    </row>
    <row r="70" spans="1:6" ht="17.100000000000001" customHeight="1">
      <c r="A70" s="233"/>
      <c r="B70" s="234"/>
      <c r="C70" s="234"/>
      <c r="F70" s="232"/>
    </row>
    <row r="71" spans="1:6" ht="17.100000000000001" customHeight="1">
      <c r="A71" s="233"/>
      <c r="B71" s="234"/>
      <c r="C71" s="234"/>
      <c r="F71" s="232"/>
    </row>
    <row r="72" spans="1:6" ht="17.100000000000001" customHeight="1">
      <c r="A72" s="233"/>
      <c r="B72" s="234"/>
      <c r="C72" s="234"/>
      <c r="F72" s="232"/>
    </row>
    <row r="73" spans="1:6" ht="17.100000000000001" customHeight="1">
      <c r="A73" s="235"/>
      <c r="B73" s="238"/>
      <c r="F73" s="232"/>
    </row>
    <row r="74" spans="1:6" ht="17.100000000000001" customHeight="1">
      <c r="A74" s="235"/>
      <c r="B74" s="231"/>
      <c r="C74" s="231"/>
      <c r="F74" s="232"/>
    </row>
    <row r="75" spans="1:6" ht="17.100000000000001" customHeight="1">
      <c r="A75" s="233"/>
      <c r="B75" s="234"/>
      <c r="C75" s="234"/>
      <c r="F75" s="232"/>
    </row>
    <row r="76" spans="1:6" ht="17.100000000000001" customHeight="1">
      <c r="A76" s="233"/>
      <c r="B76" s="234"/>
      <c r="C76" s="234"/>
      <c r="F76" s="232"/>
    </row>
    <row r="77" spans="1:6" ht="17.100000000000001" customHeight="1">
      <c r="A77" s="233"/>
      <c r="B77" s="234"/>
      <c r="C77" s="234"/>
      <c r="F77" s="232"/>
    </row>
    <row r="78" spans="1:6" ht="17.100000000000001" customHeight="1">
      <c r="A78" s="233"/>
      <c r="B78" s="234"/>
      <c r="C78" s="234"/>
      <c r="F78" s="232"/>
    </row>
    <row r="79" spans="1:6" ht="17.100000000000001" customHeight="1">
      <c r="A79" s="233"/>
      <c r="B79" s="234"/>
      <c r="C79" s="234"/>
      <c r="F79" s="232"/>
    </row>
    <row r="80" spans="1:6" ht="17.100000000000001" customHeight="1">
      <c r="A80" s="233"/>
      <c r="B80" s="234"/>
      <c r="C80" s="234"/>
      <c r="F80" s="232"/>
    </row>
    <row r="81" spans="1:6" ht="17.100000000000001" customHeight="1">
      <c r="A81" s="233"/>
      <c r="B81" s="234"/>
      <c r="C81" s="234"/>
      <c r="F81" s="232"/>
    </row>
    <row r="82" spans="1:6" ht="17.100000000000001" customHeight="1">
      <c r="A82" s="233"/>
      <c r="B82" s="234"/>
      <c r="C82" s="234"/>
      <c r="F82" s="232"/>
    </row>
    <row r="83" spans="1:6" ht="17.100000000000001" customHeight="1">
      <c r="A83" s="233"/>
      <c r="B83" s="234"/>
      <c r="C83" s="234"/>
      <c r="F83" s="232"/>
    </row>
    <row r="84" spans="1:6" ht="17.100000000000001" customHeight="1">
      <c r="A84" s="233"/>
      <c r="B84" s="234"/>
      <c r="C84" s="234"/>
      <c r="F84" s="232"/>
    </row>
    <row r="85" spans="1:6" ht="17.100000000000001" customHeight="1">
      <c r="A85" s="233"/>
      <c r="B85" s="234"/>
      <c r="C85" s="234"/>
      <c r="F85" s="232"/>
    </row>
    <row r="86" spans="1:6" ht="17.100000000000001" customHeight="1">
      <c r="A86" s="233"/>
      <c r="B86" s="234"/>
      <c r="C86" s="234"/>
      <c r="F86" s="232"/>
    </row>
    <row r="87" spans="1:6" ht="17.100000000000001" customHeight="1">
      <c r="A87" s="233"/>
      <c r="B87" s="234"/>
      <c r="C87" s="234"/>
      <c r="F87" s="232"/>
    </row>
    <row r="88" spans="1:6" ht="18" customHeight="1">
      <c r="F88" s="232"/>
    </row>
    <row r="89" spans="1:6">
      <c r="D89" s="232"/>
      <c r="E89" s="232"/>
    </row>
    <row r="90" spans="1:6">
      <c r="D90" s="232"/>
      <c r="E90" s="232"/>
    </row>
    <row r="91" spans="1:6">
      <c r="D91" s="232"/>
      <c r="E91" s="232"/>
    </row>
    <row r="92" spans="1:6">
      <c r="D92" s="232"/>
      <c r="E92" s="232"/>
    </row>
    <row r="93" spans="1:6">
      <c r="D93" s="232"/>
      <c r="E93" s="232"/>
    </row>
    <row r="94" spans="1:6">
      <c r="D94" s="232"/>
      <c r="E94" s="232"/>
    </row>
    <row r="95" spans="1:6">
      <c r="D95" s="232"/>
      <c r="E95" s="232"/>
    </row>
    <row r="96" spans="1:6">
      <c r="D96" s="232"/>
      <c r="E96" s="232"/>
    </row>
    <row r="97" spans="4:5">
      <c r="D97" s="232"/>
      <c r="E97" s="232"/>
    </row>
    <row r="98" spans="4:5">
      <c r="D98" s="232"/>
      <c r="E98" s="232"/>
    </row>
    <row r="99" spans="4:5">
      <c r="D99" s="232"/>
      <c r="E99" s="232"/>
    </row>
    <row r="100" spans="4:5">
      <c r="D100" s="232"/>
      <c r="E100" s="232"/>
    </row>
    <row r="101" spans="4:5">
      <c r="D101" s="232"/>
      <c r="E101" s="232"/>
    </row>
    <row r="102" spans="4:5">
      <c r="D102" s="232"/>
      <c r="E102" s="232"/>
    </row>
    <row r="103" spans="4:5">
      <c r="D103" s="232"/>
      <c r="E103" s="232"/>
    </row>
    <row r="104" spans="4:5">
      <c r="D104" s="232"/>
      <c r="E104" s="232"/>
    </row>
    <row r="105" spans="4:5">
      <c r="D105" s="232"/>
      <c r="E105" s="232"/>
    </row>
    <row r="106" spans="4:5">
      <c r="D106" s="232"/>
      <c r="E106" s="232"/>
    </row>
    <row r="107" spans="4:5">
      <c r="D107" s="232"/>
      <c r="E107" s="232"/>
    </row>
    <row r="108" spans="4:5">
      <c r="D108" s="232"/>
      <c r="E108" s="232"/>
    </row>
    <row r="109" spans="4:5">
      <c r="D109" s="232"/>
      <c r="E109" s="232"/>
    </row>
    <row r="110" spans="4:5">
      <c r="D110" s="232"/>
      <c r="E110" s="232"/>
    </row>
    <row r="111" spans="4:5">
      <c r="D111" s="232"/>
      <c r="E111" s="232"/>
    </row>
    <row r="112" spans="4:5">
      <c r="D112" s="232"/>
      <c r="E112" s="232"/>
    </row>
    <row r="113" spans="4:5">
      <c r="D113" s="232"/>
      <c r="E113" s="232"/>
    </row>
    <row r="114" spans="4:5">
      <c r="D114" s="232"/>
      <c r="E114" s="232"/>
    </row>
    <row r="115" spans="4:5">
      <c r="D115" s="232"/>
      <c r="E115" s="232"/>
    </row>
    <row r="116" spans="4:5">
      <c r="D116" s="232"/>
      <c r="E116" s="232"/>
    </row>
    <row r="117" spans="4:5">
      <c r="D117" s="232"/>
      <c r="E117" s="232"/>
    </row>
    <row r="118" spans="4:5">
      <c r="D118" s="232"/>
      <c r="E118" s="232"/>
    </row>
    <row r="119" spans="4:5">
      <c r="D119" s="232"/>
      <c r="E119" s="232"/>
    </row>
    <row r="120" spans="4:5">
      <c r="D120" s="232"/>
      <c r="E120" s="232"/>
    </row>
    <row r="121" spans="4:5">
      <c r="D121" s="232"/>
      <c r="E121" s="232"/>
    </row>
    <row r="122" spans="4:5">
      <c r="D122" s="232"/>
      <c r="E122" s="232"/>
    </row>
    <row r="123" spans="4:5">
      <c r="D123" s="232"/>
      <c r="E123" s="232"/>
    </row>
    <row r="124" spans="4:5">
      <c r="D124" s="232"/>
      <c r="E124" s="232"/>
    </row>
    <row r="125" spans="4:5">
      <c r="D125" s="232"/>
      <c r="E125" s="232"/>
    </row>
    <row r="126" spans="4:5">
      <c r="D126" s="232"/>
      <c r="E126" s="232"/>
    </row>
    <row r="127" spans="4:5">
      <c r="D127" s="232"/>
      <c r="E127" s="232"/>
    </row>
    <row r="128" spans="4:5">
      <c r="D128" s="232"/>
      <c r="E128" s="232"/>
    </row>
    <row r="129" spans="4:5">
      <c r="D129" s="232"/>
      <c r="E129" s="232"/>
    </row>
    <row r="130" spans="4:5">
      <c r="D130" s="232"/>
      <c r="E130" s="232"/>
    </row>
    <row r="131" spans="4:5">
      <c r="D131" s="232"/>
      <c r="E131" s="232"/>
    </row>
    <row r="132" spans="4:5">
      <c r="D132" s="232"/>
      <c r="E132" s="232"/>
    </row>
    <row r="133" spans="4:5">
      <c r="D133" s="232"/>
      <c r="E133" s="232"/>
    </row>
    <row r="134" spans="4:5">
      <c r="D134" s="232"/>
      <c r="E134" s="232"/>
    </row>
    <row r="135" spans="4:5">
      <c r="D135" s="232"/>
      <c r="E135" s="232"/>
    </row>
    <row r="136" spans="4:5">
      <c r="D136" s="232"/>
      <c r="E136" s="232"/>
    </row>
    <row r="137" spans="4:5">
      <c r="D137" s="232"/>
      <c r="E137" s="232"/>
    </row>
    <row r="138" spans="4:5">
      <c r="D138" s="232"/>
      <c r="E138" s="232"/>
    </row>
    <row r="139" spans="4:5">
      <c r="D139" s="232"/>
      <c r="E139" s="232"/>
    </row>
    <row r="140" spans="4:5">
      <c r="D140" s="232"/>
      <c r="E140" s="232"/>
    </row>
    <row r="141" spans="4:5">
      <c r="D141" s="232"/>
      <c r="E141" s="232"/>
    </row>
    <row r="142" spans="4:5">
      <c r="D142" s="232"/>
      <c r="E142" s="232"/>
    </row>
    <row r="143" spans="4:5">
      <c r="D143" s="232"/>
      <c r="E143" s="232"/>
    </row>
    <row r="144" spans="4:5">
      <c r="D144" s="232"/>
      <c r="E144" s="232"/>
    </row>
    <row r="145" spans="4:5">
      <c r="D145" s="232"/>
      <c r="E145" s="232"/>
    </row>
    <row r="146" spans="4:5">
      <c r="D146" s="232"/>
      <c r="E146" s="232"/>
    </row>
    <row r="147" spans="4:5">
      <c r="D147" s="232"/>
      <c r="E147" s="232"/>
    </row>
    <row r="148" spans="4:5">
      <c r="D148" s="232"/>
      <c r="E148" s="232"/>
    </row>
    <row r="149" spans="4:5">
      <c r="D149" s="232"/>
      <c r="E149" s="232"/>
    </row>
    <row r="150" spans="4:5">
      <c r="D150" s="232"/>
      <c r="E150" s="232"/>
    </row>
    <row r="151" spans="4:5">
      <c r="D151" s="232"/>
      <c r="E151" s="232"/>
    </row>
    <row r="152" spans="4:5">
      <c r="D152" s="232"/>
      <c r="E152" s="232"/>
    </row>
    <row r="153" spans="4:5">
      <c r="D153" s="232"/>
      <c r="E153" s="232"/>
    </row>
    <row r="154" spans="4:5">
      <c r="D154" s="232"/>
      <c r="E154" s="232"/>
    </row>
    <row r="155" spans="4:5">
      <c r="D155" s="232"/>
      <c r="E155" s="232"/>
    </row>
    <row r="156" spans="4:5">
      <c r="D156" s="232"/>
      <c r="E156" s="232"/>
    </row>
    <row r="157" spans="4:5">
      <c r="D157" s="232"/>
      <c r="E157" s="232"/>
    </row>
    <row r="158" spans="4:5">
      <c r="D158" s="232"/>
      <c r="E158" s="232"/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K158"/>
  <sheetViews>
    <sheetView topLeftCell="A13" workbookViewId="0">
      <selection sqref="A1:F25"/>
    </sheetView>
  </sheetViews>
  <sheetFormatPr defaultColWidth="10.28515625" defaultRowHeight="12.75"/>
  <cols>
    <col min="1" max="1" width="45.42578125" style="224" customWidth="1"/>
    <col min="2" max="3" width="8.7109375" style="224" customWidth="1"/>
    <col min="4" max="5" width="10.28515625" style="224"/>
    <col min="6" max="6" width="11.140625" style="224" customWidth="1"/>
    <col min="7" max="256" width="10.28515625" style="224"/>
    <col min="257" max="257" width="45.42578125" style="224" customWidth="1"/>
    <col min="258" max="259" width="8.7109375" style="224" customWidth="1"/>
    <col min="260" max="261" width="10.28515625" style="224"/>
    <col min="262" max="262" width="11.140625" style="224" customWidth="1"/>
    <col min="263" max="512" width="10.28515625" style="224"/>
    <col min="513" max="513" width="45.42578125" style="224" customWidth="1"/>
    <col min="514" max="515" width="8.7109375" style="224" customWidth="1"/>
    <col min="516" max="517" width="10.28515625" style="224"/>
    <col min="518" max="518" width="11.140625" style="224" customWidth="1"/>
    <col min="519" max="768" width="10.28515625" style="224"/>
    <col min="769" max="769" width="45.42578125" style="224" customWidth="1"/>
    <col min="770" max="771" width="8.7109375" style="224" customWidth="1"/>
    <col min="772" max="773" width="10.28515625" style="224"/>
    <col min="774" max="774" width="11.140625" style="224" customWidth="1"/>
    <col min="775" max="1024" width="10.28515625" style="224"/>
    <col min="1025" max="1025" width="45.42578125" style="224" customWidth="1"/>
    <col min="1026" max="1027" width="8.7109375" style="224" customWidth="1"/>
    <col min="1028" max="1029" width="10.28515625" style="224"/>
    <col min="1030" max="1030" width="11.140625" style="224" customWidth="1"/>
    <col min="1031" max="1280" width="10.28515625" style="224"/>
    <col min="1281" max="1281" width="45.42578125" style="224" customWidth="1"/>
    <col min="1282" max="1283" width="8.7109375" style="224" customWidth="1"/>
    <col min="1284" max="1285" width="10.28515625" style="224"/>
    <col min="1286" max="1286" width="11.140625" style="224" customWidth="1"/>
    <col min="1287" max="1536" width="10.28515625" style="224"/>
    <col min="1537" max="1537" width="45.42578125" style="224" customWidth="1"/>
    <col min="1538" max="1539" width="8.7109375" style="224" customWidth="1"/>
    <col min="1540" max="1541" width="10.28515625" style="224"/>
    <col min="1542" max="1542" width="11.140625" style="224" customWidth="1"/>
    <col min="1543" max="1792" width="10.28515625" style="224"/>
    <col min="1793" max="1793" width="45.42578125" style="224" customWidth="1"/>
    <col min="1794" max="1795" width="8.7109375" style="224" customWidth="1"/>
    <col min="1796" max="1797" width="10.28515625" style="224"/>
    <col min="1798" max="1798" width="11.140625" style="224" customWidth="1"/>
    <col min="1799" max="2048" width="10.28515625" style="224"/>
    <col min="2049" max="2049" width="45.42578125" style="224" customWidth="1"/>
    <col min="2050" max="2051" width="8.7109375" style="224" customWidth="1"/>
    <col min="2052" max="2053" width="10.28515625" style="224"/>
    <col min="2054" max="2054" width="11.140625" style="224" customWidth="1"/>
    <col min="2055" max="2304" width="10.28515625" style="224"/>
    <col min="2305" max="2305" width="45.42578125" style="224" customWidth="1"/>
    <col min="2306" max="2307" width="8.7109375" style="224" customWidth="1"/>
    <col min="2308" max="2309" width="10.28515625" style="224"/>
    <col min="2310" max="2310" width="11.140625" style="224" customWidth="1"/>
    <col min="2311" max="2560" width="10.28515625" style="224"/>
    <col min="2561" max="2561" width="45.42578125" style="224" customWidth="1"/>
    <col min="2562" max="2563" width="8.7109375" style="224" customWidth="1"/>
    <col min="2564" max="2565" width="10.28515625" style="224"/>
    <col min="2566" max="2566" width="11.140625" style="224" customWidth="1"/>
    <col min="2567" max="2816" width="10.28515625" style="224"/>
    <col min="2817" max="2817" width="45.42578125" style="224" customWidth="1"/>
    <col min="2818" max="2819" width="8.7109375" style="224" customWidth="1"/>
    <col min="2820" max="2821" width="10.28515625" style="224"/>
    <col min="2822" max="2822" width="11.140625" style="224" customWidth="1"/>
    <col min="2823" max="3072" width="10.28515625" style="224"/>
    <col min="3073" max="3073" width="45.42578125" style="224" customWidth="1"/>
    <col min="3074" max="3075" width="8.7109375" style="224" customWidth="1"/>
    <col min="3076" max="3077" width="10.28515625" style="224"/>
    <col min="3078" max="3078" width="11.140625" style="224" customWidth="1"/>
    <col min="3079" max="3328" width="10.28515625" style="224"/>
    <col min="3329" max="3329" width="45.42578125" style="224" customWidth="1"/>
    <col min="3330" max="3331" width="8.7109375" style="224" customWidth="1"/>
    <col min="3332" max="3333" width="10.28515625" style="224"/>
    <col min="3334" max="3334" width="11.140625" style="224" customWidth="1"/>
    <col min="3335" max="3584" width="10.28515625" style="224"/>
    <col min="3585" max="3585" width="45.42578125" style="224" customWidth="1"/>
    <col min="3586" max="3587" width="8.7109375" style="224" customWidth="1"/>
    <col min="3588" max="3589" width="10.28515625" style="224"/>
    <col min="3590" max="3590" width="11.140625" style="224" customWidth="1"/>
    <col min="3591" max="3840" width="10.28515625" style="224"/>
    <col min="3841" max="3841" width="45.42578125" style="224" customWidth="1"/>
    <col min="3842" max="3843" width="8.7109375" style="224" customWidth="1"/>
    <col min="3844" max="3845" width="10.28515625" style="224"/>
    <col min="3846" max="3846" width="11.140625" style="224" customWidth="1"/>
    <col min="3847" max="4096" width="10.28515625" style="224"/>
    <col min="4097" max="4097" width="45.42578125" style="224" customWidth="1"/>
    <col min="4098" max="4099" width="8.7109375" style="224" customWidth="1"/>
    <col min="4100" max="4101" width="10.28515625" style="224"/>
    <col min="4102" max="4102" width="11.140625" style="224" customWidth="1"/>
    <col min="4103" max="4352" width="10.28515625" style="224"/>
    <col min="4353" max="4353" width="45.42578125" style="224" customWidth="1"/>
    <col min="4354" max="4355" width="8.7109375" style="224" customWidth="1"/>
    <col min="4356" max="4357" width="10.28515625" style="224"/>
    <col min="4358" max="4358" width="11.140625" style="224" customWidth="1"/>
    <col min="4359" max="4608" width="10.28515625" style="224"/>
    <col min="4609" max="4609" width="45.42578125" style="224" customWidth="1"/>
    <col min="4610" max="4611" width="8.7109375" style="224" customWidth="1"/>
    <col min="4612" max="4613" width="10.28515625" style="224"/>
    <col min="4614" max="4614" width="11.140625" style="224" customWidth="1"/>
    <col min="4615" max="4864" width="10.28515625" style="224"/>
    <col min="4865" max="4865" width="45.42578125" style="224" customWidth="1"/>
    <col min="4866" max="4867" width="8.7109375" style="224" customWidth="1"/>
    <col min="4868" max="4869" width="10.28515625" style="224"/>
    <col min="4870" max="4870" width="11.140625" style="224" customWidth="1"/>
    <col min="4871" max="5120" width="10.28515625" style="224"/>
    <col min="5121" max="5121" width="45.42578125" style="224" customWidth="1"/>
    <col min="5122" max="5123" width="8.7109375" style="224" customWidth="1"/>
    <col min="5124" max="5125" width="10.28515625" style="224"/>
    <col min="5126" max="5126" width="11.140625" style="224" customWidth="1"/>
    <col min="5127" max="5376" width="10.28515625" style="224"/>
    <col min="5377" max="5377" width="45.42578125" style="224" customWidth="1"/>
    <col min="5378" max="5379" width="8.7109375" style="224" customWidth="1"/>
    <col min="5380" max="5381" width="10.28515625" style="224"/>
    <col min="5382" max="5382" width="11.140625" style="224" customWidth="1"/>
    <col min="5383" max="5632" width="10.28515625" style="224"/>
    <col min="5633" max="5633" width="45.42578125" style="224" customWidth="1"/>
    <col min="5634" max="5635" width="8.7109375" style="224" customWidth="1"/>
    <col min="5636" max="5637" width="10.28515625" style="224"/>
    <col min="5638" max="5638" width="11.140625" style="224" customWidth="1"/>
    <col min="5639" max="5888" width="10.28515625" style="224"/>
    <col min="5889" max="5889" width="45.42578125" style="224" customWidth="1"/>
    <col min="5890" max="5891" width="8.7109375" style="224" customWidth="1"/>
    <col min="5892" max="5893" width="10.28515625" style="224"/>
    <col min="5894" max="5894" width="11.140625" style="224" customWidth="1"/>
    <col min="5895" max="6144" width="10.28515625" style="224"/>
    <col min="6145" max="6145" width="45.42578125" style="224" customWidth="1"/>
    <col min="6146" max="6147" width="8.7109375" style="224" customWidth="1"/>
    <col min="6148" max="6149" width="10.28515625" style="224"/>
    <col min="6150" max="6150" width="11.140625" style="224" customWidth="1"/>
    <col min="6151" max="6400" width="10.28515625" style="224"/>
    <col min="6401" max="6401" width="45.42578125" style="224" customWidth="1"/>
    <col min="6402" max="6403" width="8.7109375" style="224" customWidth="1"/>
    <col min="6404" max="6405" width="10.28515625" style="224"/>
    <col min="6406" max="6406" width="11.140625" style="224" customWidth="1"/>
    <col min="6407" max="6656" width="10.28515625" style="224"/>
    <col min="6657" max="6657" width="45.42578125" style="224" customWidth="1"/>
    <col min="6658" max="6659" width="8.7109375" style="224" customWidth="1"/>
    <col min="6660" max="6661" width="10.28515625" style="224"/>
    <col min="6662" max="6662" width="11.140625" style="224" customWidth="1"/>
    <col min="6663" max="6912" width="10.28515625" style="224"/>
    <col min="6913" max="6913" width="45.42578125" style="224" customWidth="1"/>
    <col min="6914" max="6915" width="8.7109375" style="224" customWidth="1"/>
    <col min="6916" max="6917" width="10.28515625" style="224"/>
    <col min="6918" max="6918" width="11.140625" style="224" customWidth="1"/>
    <col min="6919" max="7168" width="10.28515625" style="224"/>
    <col min="7169" max="7169" width="45.42578125" style="224" customWidth="1"/>
    <col min="7170" max="7171" width="8.7109375" style="224" customWidth="1"/>
    <col min="7172" max="7173" width="10.28515625" style="224"/>
    <col min="7174" max="7174" width="11.140625" style="224" customWidth="1"/>
    <col min="7175" max="7424" width="10.28515625" style="224"/>
    <col min="7425" max="7425" width="45.42578125" style="224" customWidth="1"/>
    <col min="7426" max="7427" width="8.7109375" style="224" customWidth="1"/>
    <col min="7428" max="7429" width="10.28515625" style="224"/>
    <col min="7430" max="7430" width="11.140625" style="224" customWidth="1"/>
    <col min="7431" max="7680" width="10.28515625" style="224"/>
    <col min="7681" max="7681" width="45.42578125" style="224" customWidth="1"/>
    <col min="7682" max="7683" width="8.7109375" style="224" customWidth="1"/>
    <col min="7684" max="7685" width="10.28515625" style="224"/>
    <col min="7686" max="7686" width="11.140625" style="224" customWidth="1"/>
    <col min="7687" max="7936" width="10.28515625" style="224"/>
    <col min="7937" max="7937" width="45.42578125" style="224" customWidth="1"/>
    <col min="7938" max="7939" width="8.7109375" style="224" customWidth="1"/>
    <col min="7940" max="7941" width="10.28515625" style="224"/>
    <col min="7942" max="7942" width="11.140625" style="224" customWidth="1"/>
    <col min="7943" max="8192" width="10.28515625" style="224"/>
    <col min="8193" max="8193" width="45.42578125" style="224" customWidth="1"/>
    <col min="8194" max="8195" width="8.7109375" style="224" customWidth="1"/>
    <col min="8196" max="8197" width="10.28515625" style="224"/>
    <col min="8198" max="8198" width="11.140625" style="224" customWidth="1"/>
    <col min="8199" max="8448" width="10.28515625" style="224"/>
    <col min="8449" max="8449" width="45.42578125" style="224" customWidth="1"/>
    <col min="8450" max="8451" width="8.7109375" style="224" customWidth="1"/>
    <col min="8452" max="8453" width="10.28515625" style="224"/>
    <col min="8454" max="8454" width="11.140625" style="224" customWidth="1"/>
    <col min="8455" max="8704" width="10.28515625" style="224"/>
    <col min="8705" max="8705" width="45.42578125" style="224" customWidth="1"/>
    <col min="8706" max="8707" width="8.7109375" style="224" customWidth="1"/>
    <col min="8708" max="8709" width="10.28515625" style="224"/>
    <col min="8710" max="8710" width="11.140625" style="224" customWidth="1"/>
    <col min="8711" max="8960" width="10.28515625" style="224"/>
    <col min="8961" max="8961" width="45.42578125" style="224" customWidth="1"/>
    <col min="8962" max="8963" width="8.7109375" style="224" customWidth="1"/>
    <col min="8964" max="8965" width="10.28515625" style="224"/>
    <col min="8966" max="8966" width="11.140625" style="224" customWidth="1"/>
    <col min="8967" max="9216" width="10.28515625" style="224"/>
    <col min="9217" max="9217" width="45.42578125" style="224" customWidth="1"/>
    <col min="9218" max="9219" width="8.7109375" style="224" customWidth="1"/>
    <col min="9220" max="9221" width="10.28515625" style="224"/>
    <col min="9222" max="9222" width="11.140625" style="224" customWidth="1"/>
    <col min="9223" max="9472" width="10.28515625" style="224"/>
    <col min="9473" max="9473" width="45.42578125" style="224" customWidth="1"/>
    <col min="9474" max="9475" width="8.7109375" style="224" customWidth="1"/>
    <col min="9476" max="9477" width="10.28515625" style="224"/>
    <col min="9478" max="9478" width="11.140625" style="224" customWidth="1"/>
    <col min="9479" max="9728" width="10.28515625" style="224"/>
    <col min="9729" max="9729" width="45.42578125" style="224" customWidth="1"/>
    <col min="9730" max="9731" width="8.7109375" style="224" customWidth="1"/>
    <col min="9732" max="9733" width="10.28515625" style="224"/>
    <col min="9734" max="9734" width="11.140625" style="224" customWidth="1"/>
    <col min="9735" max="9984" width="10.28515625" style="224"/>
    <col min="9985" max="9985" width="45.42578125" style="224" customWidth="1"/>
    <col min="9986" max="9987" width="8.7109375" style="224" customWidth="1"/>
    <col min="9988" max="9989" width="10.28515625" style="224"/>
    <col min="9990" max="9990" width="11.140625" style="224" customWidth="1"/>
    <col min="9991" max="10240" width="10.28515625" style="224"/>
    <col min="10241" max="10241" width="45.42578125" style="224" customWidth="1"/>
    <col min="10242" max="10243" width="8.7109375" style="224" customWidth="1"/>
    <col min="10244" max="10245" width="10.28515625" style="224"/>
    <col min="10246" max="10246" width="11.140625" style="224" customWidth="1"/>
    <col min="10247" max="10496" width="10.28515625" style="224"/>
    <col min="10497" max="10497" width="45.42578125" style="224" customWidth="1"/>
    <col min="10498" max="10499" width="8.7109375" style="224" customWidth="1"/>
    <col min="10500" max="10501" width="10.28515625" style="224"/>
    <col min="10502" max="10502" width="11.140625" style="224" customWidth="1"/>
    <col min="10503" max="10752" width="10.28515625" style="224"/>
    <col min="10753" max="10753" width="45.42578125" style="224" customWidth="1"/>
    <col min="10754" max="10755" width="8.7109375" style="224" customWidth="1"/>
    <col min="10756" max="10757" width="10.28515625" style="224"/>
    <col min="10758" max="10758" width="11.140625" style="224" customWidth="1"/>
    <col min="10759" max="11008" width="10.28515625" style="224"/>
    <col min="11009" max="11009" width="45.42578125" style="224" customWidth="1"/>
    <col min="11010" max="11011" width="8.7109375" style="224" customWidth="1"/>
    <col min="11012" max="11013" width="10.28515625" style="224"/>
    <col min="11014" max="11014" width="11.140625" style="224" customWidth="1"/>
    <col min="11015" max="11264" width="10.28515625" style="224"/>
    <col min="11265" max="11265" width="45.42578125" style="224" customWidth="1"/>
    <col min="11266" max="11267" width="8.7109375" style="224" customWidth="1"/>
    <col min="11268" max="11269" width="10.28515625" style="224"/>
    <col min="11270" max="11270" width="11.140625" style="224" customWidth="1"/>
    <col min="11271" max="11520" width="10.28515625" style="224"/>
    <col min="11521" max="11521" width="45.42578125" style="224" customWidth="1"/>
    <col min="11522" max="11523" width="8.7109375" style="224" customWidth="1"/>
    <col min="11524" max="11525" width="10.28515625" style="224"/>
    <col min="11526" max="11526" width="11.140625" style="224" customWidth="1"/>
    <col min="11527" max="11776" width="10.28515625" style="224"/>
    <col min="11777" max="11777" width="45.42578125" style="224" customWidth="1"/>
    <col min="11778" max="11779" width="8.7109375" style="224" customWidth="1"/>
    <col min="11780" max="11781" width="10.28515625" style="224"/>
    <col min="11782" max="11782" width="11.140625" style="224" customWidth="1"/>
    <col min="11783" max="12032" width="10.28515625" style="224"/>
    <col min="12033" max="12033" width="45.42578125" style="224" customWidth="1"/>
    <col min="12034" max="12035" width="8.7109375" style="224" customWidth="1"/>
    <col min="12036" max="12037" width="10.28515625" style="224"/>
    <col min="12038" max="12038" width="11.140625" style="224" customWidth="1"/>
    <col min="12039" max="12288" width="10.28515625" style="224"/>
    <col min="12289" max="12289" width="45.42578125" style="224" customWidth="1"/>
    <col min="12290" max="12291" width="8.7109375" style="224" customWidth="1"/>
    <col min="12292" max="12293" width="10.28515625" style="224"/>
    <col min="12294" max="12294" width="11.140625" style="224" customWidth="1"/>
    <col min="12295" max="12544" width="10.28515625" style="224"/>
    <col min="12545" max="12545" width="45.42578125" style="224" customWidth="1"/>
    <col min="12546" max="12547" width="8.7109375" style="224" customWidth="1"/>
    <col min="12548" max="12549" width="10.28515625" style="224"/>
    <col min="12550" max="12550" width="11.140625" style="224" customWidth="1"/>
    <col min="12551" max="12800" width="10.28515625" style="224"/>
    <col min="12801" max="12801" width="45.42578125" style="224" customWidth="1"/>
    <col min="12802" max="12803" width="8.7109375" style="224" customWidth="1"/>
    <col min="12804" max="12805" width="10.28515625" style="224"/>
    <col min="12806" max="12806" width="11.140625" style="224" customWidth="1"/>
    <col min="12807" max="13056" width="10.28515625" style="224"/>
    <col min="13057" max="13057" width="45.42578125" style="224" customWidth="1"/>
    <col min="13058" max="13059" width="8.7109375" style="224" customWidth="1"/>
    <col min="13060" max="13061" width="10.28515625" style="224"/>
    <col min="13062" max="13062" width="11.140625" style="224" customWidth="1"/>
    <col min="13063" max="13312" width="10.28515625" style="224"/>
    <col min="13313" max="13313" width="45.42578125" style="224" customWidth="1"/>
    <col min="13314" max="13315" width="8.7109375" style="224" customWidth="1"/>
    <col min="13316" max="13317" width="10.28515625" style="224"/>
    <col min="13318" max="13318" width="11.140625" style="224" customWidth="1"/>
    <col min="13319" max="13568" width="10.28515625" style="224"/>
    <col min="13569" max="13569" width="45.42578125" style="224" customWidth="1"/>
    <col min="13570" max="13571" width="8.7109375" style="224" customWidth="1"/>
    <col min="13572" max="13573" width="10.28515625" style="224"/>
    <col min="13574" max="13574" width="11.140625" style="224" customWidth="1"/>
    <col min="13575" max="13824" width="10.28515625" style="224"/>
    <col min="13825" max="13825" width="45.42578125" style="224" customWidth="1"/>
    <col min="13826" max="13827" width="8.7109375" style="224" customWidth="1"/>
    <col min="13828" max="13829" width="10.28515625" style="224"/>
    <col min="13830" max="13830" width="11.140625" style="224" customWidth="1"/>
    <col min="13831" max="14080" width="10.28515625" style="224"/>
    <col min="14081" max="14081" width="45.42578125" style="224" customWidth="1"/>
    <col min="14082" max="14083" width="8.7109375" style="224" customWidth="1"/>
    <col min="14084" max="14085" width="10.28515625" style="224"/>
    <col min="14086" max="14086" width="11.140625" style="224" customWidth="1"/>
    <col min="14087" max="14336" width="10.28515625" style="224"/>
    <col min="14337" max="14337" width="45.42578125" style="224" customWidth="1"/>
    <col min="14338" max="14339" width="8.7109375" style="224" customWidth="1"/>
    <col min="14340" max="14341" width="10.28515625" style="224"/>
    <col min="14342" max="14342" width="11.140625" style="224" customWidth="1"/>
    <col min="14343" max="14592" width="10.28515625" style="224"/>
    <col min="14593" max="14593" width="45.42578125" style="224" customWidth="1"/>
    <col min="14594" max="14595" width="8.7109375" style="224" customWidth="1"/>
    <col min="14596" max="14597" width="10.28515625" style="224"/>
    <col min="14598" max="14598" width="11.140625" style="224" customWidth="1"/>
    <col min="14599" max="14848" width="10.28515625" style="224"/>
    <col min="14849" max="14849" width="45.42578125" style="224" customWidth="1"/>
    <col min="14850" max="14851" width="8.7109375" style="224" customWidth="1"/>
    <col min="14852" max="14853" width="10.28515625" style="224"/>
    <col min="14854" max="14854" width="11.140625" style="224" customWidth="1"/>
    <col min="14855" max="15104" width="10.28515625" style="224"/>
    <col min="15105" max="15105" width="45.42578125" style="224" customWidth="1"/>
    <col min="15106" max="15107" width="8.7109375" style="224" customWidth="1"/>
    <col min="15108" max="15109" width="10.28515625" style="224"/>
    <col min="15110" max="15110" width="11.140625" style="224" customWidth="1"/>
    <col min="15111" max="15360" width="10.28515625" style="224"/>
    <col min="15361" max="15361" width="45.42578125" style="224" customWidth="1"/>
    <col min="15362" max="15363" width="8.7109375" style="224" customWidth="1"/>
    <col min="15364" max="15365" width="10.28515625" style="224"/>
    <col min="15366" max="15366" width="11.140625" style="224" customWidth="1"/>
    <col min="15367" max="15616" width="10.28515625" style="224"/>
    <col min="15617" max="15617" width="45.42578125" style="224" customWidth="1"/>
    <col min="15618" max="15619" width="8.7109375" style="224" customWidth="1"/>
    <col min="15620" max="15621" width="10.28515625" style="224"/>
    <col min="15622" max="15622" width="11.140625" style="224" customWidth="1"/>
    <col min="15623" max="15872" width="10.28515625" style="224"/>
    <col min="15873" max="15873" width="45.42578125" style="224" customWidth="1"/>
    <col min="15874" max="15875" width="8.7109375" style="224" customWidth="1"/>
    <col min="15876" max="15877" width="10.28515625" style="224"/>
    <col min="15878" max="15878" width="11.140625" style="224" customWidth="1"/>
    <col min="15879" max="16128" width="10.28515625" style="224"/>
    <col min="16129" max="16129" width="45.42578125" style="224" customWidth="1"/>
    <col min="16130" max="16131" width="8.7109375" style="224" customWidth="1"/>
    <col min="16132" max="16133" width="10.28515625" style="224"/>
    <col min="16134" max="16134" width="11.140625" style="224" customWidth="1"/>
    <col min="16135" max="16384" width="10.28515625" style="224"/>
  </cols>
  <sheetData>
    <row r="1" spans="1:11" s="221" customFormat="1" ht="35.25" customHeight="1">
      <c r="A1" s="824" t="s">
        <v>661</v>
      </c>
      <c r="B1" s="825"/>
      <c r="C1" s="825"/>
      <c r="D1" s="825"/>
      <c r="E1" s="825"/>
      <c r="F1" s="825"/>
    </row>
    <row r="2" spans="1:11" s="222" customFormat="1" ht="18.95" customHeight="1">
      <c r="A2" s="226"/>
      <c r="B2" s="226"/>
      <c r="C2" s="226"/>
    </row>
    <row r="3" spans="1:11" ht="18.95" customHeight="1">
      <c r="D3" s="227"/>
      <c r="E3" s="227"/>
      <c r="F3" s="251" t="s">
        <v>166</v>
      </c>
    </row>
    <row r="4" spans="1:11" s="223" customFormat="1" ht="27.95" customHeight="1">
      <c r="A4" s="228"/>
      <c r="B4" s="82">
        <v>2018</v>
      </c>
      <c r="C4" s="82">
        <v>2019</v>
      </c>
      <c r="D4" s="82">
        <v>2020</v>
      </c>
      <c r="E4" s="82">
        <v>2021</v>
      </c>
      <c r="F4" s="351" t="s">
        <v>173</v>
      </c>
    </row>
    <row r="5" spans="1:11" ht="23.25" customHeight="1">
      <c r="B5" s="230"/>
      <c r="C5" s="223"/>
      <c r="F5" s="230"/>
    </row>
    <row r="6" spans="1:11" ht="22.5" customHeight="1">
      <c r="A6" s="54" t="s">
        <v>174</v>
      </c>
      <c r="B6" s="567">
        <f>SUM(B11:B25)</f>
        <v>1323</v>
      </c>
      <c r="C6" s="567">
        <f>SUM(C11:C25)</f>
        <v>1424</v>
      </c>
      <c r="D6" s="567">
        <f>SUM(D11:D25)</f>
        <v>1431</v>
      </c>
      <c r="E6" s="567">
        <f>SUM(E11:E25)</f>
        <v>1394</v>
      </c>
      <c r="F6" s="567">
        <f>SUM(F11:F25)</f>
        <v>1629</v>
      </c>
    </row>
    <row r="7" spans="1:11" ht="22.5" customHeight="1">
      <c r="A7" s="574" t="s">
        <v>160</v>
      </c>
      <c r="B7" s="572"/>
      <c r="C7" s="572"/>
      <c r="D7" s="572"/>
      <c r="E7" s="572"/>
      <c r="F7" s="572"/>
    </row>
    <row r="8" spans="1:11" ht="22.5" customHeight="1">
      <c r="A8" s="575" t="s">
        <v>186</v>
      </c>
      <c r="B8" s="573">
        <v>476</v>
      </c>
      <c r="C8" s="573">
        <v>498</v>
      </c>
      <c r="D8" s="573">
        <v>487</v>
      </c>
      <c r="E8" s="573">
        <v>558</v>
      </c>
      <c r="F8" s="573">
        <v>619</v>
      </c>
    </row>
    <row r="9" spans="1:11" ht="22.5" customHeight="1">
      <c r="A9" s="575" t="s">
        <v>187</v>
      </c>
      <c r="B9" s="577">
        <v>847</v>
      </c>
      <c r="C9" s="577">
        <v>926</v>
      </c>
      <c r="D9" s="577">
        <v>944</v>
      </c>
      <c r="E9" s="577">
        <v>836</v>
      </c>
      <c r="F9" s="577">
        <v>1010</v>
      </c>
    </row>
    <row r="10" spans="1:11" ht="22.5" customHeight="1">
      <c r="A10" s="574" t="s">
        <v>660</v>
      </c>
      <c r="B10" s="572"/>
      <c r="C10" s="572"/>
      <c r="D10" s="572"/>
      <c r="E10" s="572"/>
      <c r="F10" s="572"/>
    </row>
    <row r="11" spans="1:11" ht="22.5" customHeight="1">
      <c r="A11" t="s">
        <v>102</v>
      </c>
      <c r="B11" s="578">
        <v>47</v>
      </c>
      <c r="C11" s="578">
        <v>42</v>
      </c>
      <c r="D11" s="578">
        <v>59</v>
      </c>
      <c r="E11" s="578">
        <v>52</v>
      </c>
      <c r="F11" s="579">
        <v>75</v>
      </c>
    </row>
    <row r="12" spans="1:11" ht="22.5" customHeight="1">
      <c r="A12" t="s">
        <v>103</v>
      </c>
      <c r="B12" s="578">
        <v>57</v>
      </c>
      <c r="C12" s="578">
        <v>49</v>
      </c>
      <c r="D12" s="578">
        <v>57</v>
      </c>
      <c r="E12" s="578">
        <v>46</v>
      </c>
      <c r="F12" s="578">
        <v>90</v>
      </c>
    </row>
    <row r="13" spans="1:11" ht="22.5" customHeight="1">
      <c r="A13" t="s">
        <v>104</v>
      </c>
      <c r="B13" s="578">
        <v>57</v>
      </c>
      <c r="C13" s="578">
        <v>64</v>
      </c>
      <c r="D13" s="578">
        <v>59</v>
      </c>
      <c r="E13" s="578">
        <v>51</v>
      </c>
      <c r="F13" s="578">
        <v>71</v>
      </c>
    </row>
    <row r="14" spans="1:11" ht="22.5" customHeight="1">
      <c r="A14" t="s">
        <v>105</v>
      </c>
      <c r="B14" s="578">
        <v>40</v>
      </c>
      <c r="C14" s="578">
        <v>40</v>
      </c>
      <c r="D14" s="578">
        <v>45</v>
      </c>
      <c r="E14" s="578">
        <v>43</v>
      </c>
      <c r="F14" s="578">
        <v>49</v>
      </c>
      <c r="K14" s="232"/>
    </row>
    <row r="15" spans="1:11" ht="22.5" customHeight="1">
      <c r="A15" t="s">
        <v>106</v>
      </c>
      <c r="B15" s="578">
        <v>117</v>
      </c>
      <c r="C15" s="578">
        <v>133</v>
      </c>
      <c r="D15" s="578">
        <v>126</v>
      </c>
      <c r="E15" s="578">
        <v>105</v>
      </c>
      <c r="F15" s="579">
        <v>147</v>
      </c>
    </row>
    <row r="16" spans="1:11" ht="22.5" customHeight="1">
      <c r="A16" s="352" t="s">
        <v>107</v>
      </c>
      <c r="B16" s="579">
        <v>169</v>
      </c>
      <c r="C16" s="579">
        <v>159</v>
      </c>
      <c r="D16" s="579">
        <v>155</v>
      </c>
      <c r="E16" s="579">
        <v>164</v>
      </c>
      <c r="F16" s="579">
        <v>199</v>
      </c>
    </row>
    <row r="17" spans="1:6" ht="22.5" customHeight="1">
      <c r="A17" t="s">
        <v>108</v>
      </c>
      <c r="B17" s="578">
        <v>108</v>
      </c>
      <c r="C17" s="578">
        <v>138</v>
      </c>
      <c r="D17" s="578">
        <v>132</v>
      </c>
      <c r="E17" s="578">
        <v>145</v>
      </c>
      <c r="F17" s="578">
        <v>162</v>
      </c>
    </row>
    <row r="18" spans="1:6" ht="22.5" customHeight="1">
      <c r="A18" s="352" t="s">
        <v>109</v>
      </c>
      <c r="B18" s="578">
        <v>60</v>
      </c>
      <c r="C18" s="578">
        <v>74</v>
      </c>
      <c r="D18" s="578">
        <v>64</v>
      </c>
      <c r="E18" s="578">
        <v>63</v>
      </c>
      <c r="F18" s="578">
        <v>79</v>
      </c>
    </row>
    <row r="19" spans="1:6" ht="22.5" customHeight="1">
      <c r="A19" t="s">
        <v>110</v>
      </c>
      <c r="B19" s="578">
        <v>169</v>
      </c>
      <c r="C19" s="578">
        <v>159</v>
      </c>
      <c r="D19" s="578">
        <v>155</v>
      </c>
      <c r="E19" s="578">
        <v>164</v>
      </c>
      <c r="F19" s="578">
        <v>199</v>
      </c>
    </row>
    <row r="20" spans="1:6" ht="22.5" customHeight="1">
      <c r="A20" s="352" t="s">
        <v>111</v>
      </c>
      <c r="B20" s="578">
        <v>114</v>
      </c>
      <c r="C20" s="578">
        <v>135</v>
      </c>
      <c r="D20" s="578">
        <v>112</v>
      </c>
      <c r="E20" s="578">
        <v>90</v>
      </c>
      <c r="F20" s="578">
        <v>162</v>
      </c>
    </row>
    <row r="21" spans="1:6" ht="22.5" customHeight="1">
      <c r="A21" t="s">
        <v>112</v>
      </c>
      <c r="B21" s="578">
        <v>114</v>
      </c>
      <c r="C21" s="578">
        <v>125</v>
      </c>
      <c r="D21" s="578">
        <v>147</v>
      </c>
      <c r="E21" s="578">
        <v>133</v>
      </c>
      <c r="F21" s="578">
        <v>130</v>
      </c>
    </row>
    <row r="22" spans="1:6" ht="22.5" customHeight="1">
      <c r="A22" t="s">
        <v>113</v>
      </c>
      <c r="B22" s="578">
        <v>104</v>
      </c>
      <c r="C22" s="578">
        <v>108</v>
      </c>
      <c r="D22" s="578">
        <v>116</v>
      </c>
      <c r="E22" s="578">
        <v>105</v>
      </c>
      <c r="F22" s="578"/>
    </row>
    <row r="23" spans="1:6" ht="22.5" customHeight="1">
      <c r="A23" s="75" t="s">
        <v>114</v>
      </c>
      <c r="B23" s="580">
        <v>51</v>
      </c>
      <c r="C23" s="580">
        <v>43</v>
      </c>
      <c r="D23" s="578">
        <v>78</v>
      </c>
      <c r="E23" s="578">
        <v>70</v>
      </c>
      <c r="F23" s="578">
        <v>136</v>
      </c>
    </row>
    <row r="24" spans="1:6" ht="22.5" customHeight="1">
      <c r="A24" s="75" t="s">
        <v>115</v>
      </c>
      <c r="B24" s="581">
        <v>40</v>
      </c>
      <c r="C24" s="363">
        <v>70</v>
      </c>
      <c r="D24" s="579">
        <v>49</v>
      </c>
      <c r="E24" s="579">
        <v>104</v>
      </c>
      <c r="F24" s="579">
        <v>68</v>
      </c>
    </row>
    <row r="25" spans="1:6" ht="22.5" customHeight="1">
      <c r="A25" t="s">
        <v>116</v>
      </c>
      <c r="B25" s="579">
        <v>76</v>
      </c>
      <c r="C25" s="579">
        <v>85</v>
      </c>
      <c r="D25" s="579">
        <v>77</v>
      </c>
      <c r="E25" s="579">
        <v>59</v>
      </c>
      <c r="F25" s="579">
        <v>62</v>
      </c>
    </row>
    <row r="26" spans="1:6" ht="17.100000000000001" customHeight="1">
      <c r="A26" s="233"/>
      <c r="B26" s="234"/>
      <c r="C26" s="234"/>
      <c r="F26" s="231"/>
    </row>
    <row r="27" spans="1:6" ht="17.100000000000001" customHeight="1">
      <c r="A27" s="233"/>
      <c r="B27" s="234"/>
      <c r="C27" s="234"/>
      <c r="F27" s="231"/>
    </row>
    <row r="28" spans="1:6" ht="17.100000000000001" customHeight="1">
      <c r="A28" s="233"/>
      <c r="B28" s="234"/>
      <c r="C28" s="234"/>
      <c r="F28" s="231"/>
    </row>
    <row r="29" spans="1:6" ht="17.100000000000001" customHeight="1">
      <c r="A29"/>
      <c r="B29" s="234"/>
      <c r="C29" s="234"/>
      <c r="F29" s="231"/>
    </row>
    <row r="30" spans="1:6" ht="17.100000000000001" customHeight="1">
      <c r="A30"/>
      <c r="B30" s="234"/>
      <c r="C30" s="234"/>
      <c r="F30" s="231"/>
    </row>
    <row r="31" spans="1:6" ht="17.100000000000001" customHeight="1">
      <c r="A31"/>
      <c r="B31" s="234"/>
      <c r="C31" s="234"/>
      <c r="F31" s="231"/>
    </row>
    <row r="32" spans="1:6" ht="17.100000000000001" customHeight="1">
      <c r="A32"/>
      <c r="B32" s="234"/>
      <c r="C32" s="234"/>
      <c r="F32" s="231"/>
    </row>
    <row r="33" spans="1:6" ht="17.100000000000001" customHeight="1">
      <c r="A33"/>
      <c r="B33" s="234"/>
      <c r="C33" s="234"/>
      <c r="F33" s="231"/>
    </row>
    <row r="34" spans="1:6" ht="17.100000000000001" customHeight="1">
      <c r="A34"/>
      <c r="B34" s="234"/>
      <c r="C34" s="234"/>
      <c r="F34" s="231"/>
    </row>
    <row r="35" spans="1:6" ht="17.100000000000001" customHeight="1">
      <c r="A35"/>
      <c r="B35" s="234"/>
      <c r="C35" s="234"/>
      <c r="F35" s="231"/>
    </row>
    <row r="36" spans="1:6" ht="17.100000000000001" customHeight="1">
      <c r="A36"/>
      <c r="B36" s="234"/>
      <c r="C36" s="234"/>
      <c r="F36" s="231"/>
    </row>
    <row r="37" spans="1:6" ht="17.100000000000001" customHeight="1">
      <c r="A37"/>
      <c r="B37" s="234"/>
      <c r="C37" s="234"/>
      <c r="F37" s="231"/>
    </row>
    <row r="38" spans="1:6" ht="17.100000000000001" customHeight="1">
      <c r="A38"/>
      <c r="B38" s="234"/>
      <c r="C38" s="234"/>
      <c r="F38" s="231"/>
    </row>
    <row r="39" spans="1:6" ht="17.100000000000001" customHeight="1">
      <c r="A39"/>
      <c r="B39" s="234"/>
      <c r="C39" s="234"/>
      <c r="F39" s="231"/>
    </row>
    <row r="40" spans="1:6" ht="17.100000000000001" customHeight="1">
      <c r="A40"/>
      <c r="B40" s="231"/>
      <c r="C40" s="232"/>
      <c r="F40" s="231"/>
    </row>
    <row r="41" spans="1:6" ht="17.100000000000001" customHeight="1">
      <c r="A41" s="75"/>
      <c r="B41" s="231"/>
      <c r="C41" s="231"/>
      <c r="F41" s="231"/>
    </row>
    <row r="42" spans="1:6" ht="17.100000000000001" customHeight="1">
      <c r="A42" s="75"/>
      <c r="B42" s="234"/>
      <c r="C42" s="234"/>
      <c r="F42" s="231"/>
    </row>
    <row r="43" spans="1:6" ht="17.100000000000001" customHeight="1">
      <c r="A43"/>
      <c r="B43" s="234"/>
      <c r="C43" s="234"/>
      <c r="F43" s="231"/>
    </row>
    <row r="44" spans="1:6" ht="17.100000000000001" customHeight="1">
      <c r="A44" s="233"/>
      <c r="B44" s="234"/>
      <c r="C44" s="234"/>
      <c r="F44" s="231"/>
    </row>
    <row r="45" spans="1:6" ht="17.100000000000001" customHeight="1">
      <c r="A45" s="233"/>
      <c r="B45" s="234"/>
      <c r="C45" s="234"/>
      <c r="F45" s="231"/>
    </row>
    <row r="46" spans="1:6" ht="17.100000000000001" customHeight="1">
      <c r="A46" s="233"/>
      <c r="B46" s="234"/>
      <c r="C46" s="234"/>
      <c r="F46" s="231"/>
    </row>
    <row r="47" spans="1:6" ht="17.100000000000001" customHeight="1">
      <c r="A47" s="233"/>
      <c r="B47" s="234"/>
      <c r="C47" s="234"/>
      <c r="F47" s="231"/>
    </row>
    <row r="48" spans="1:6" s="221" customFormat="1" ht="20.100000000000001" customHeight="1">
      <c r="B48" s="236"/>
      <c r="C48" s="236"/>
      <c r="D48" s="232"/>
      <c r="E48" s="232"/>
    </row>
    <row r="49" spans="1:6" s="221" customFormat="1" ht="20.100000000000001" customHeight="1">
      <c r="A49" s="237"/>
      <c r="B49" s="236"/>
      <c r="C49" s="236"/>
      <c r="D49" s="232"/>
      <c r="E49" s="232"/>
    </row>
    <row r="50" spans="1:6" ht="20.100000000000001" customHeight="1">
      <c r="A50" s="225"/>
      <c r="B50" s="236"/>
      <c r="C50" s="236"/>
      <c r="D50" s="232"/>
      <c r="E50" s="232"/>
    </row>
    <row r="51" spans="1:6" ht="17.100000000000001" customHeight="1">
      <c r="A51" s="233"/>
      <c r="B51" s="234"/>
      <c r="C51" s="234"/>
      <c r="F51" s="232"/>
    </row>
    <row r="52" spans="1:6" ht="17.100000000000001" customHeight="1">
      <c r="A52" s="233"/>
      <c r="B52" s="234"/>
      <c r="C52" s="234"/>
      <c r="F52" s="232"/>
    </row>
    <row r="53" spans="1:6" ht="17.100000000000001" customHeight="1">
      <c r="A53" s="233"/>
      <c r="B53" s="234"/>
      <c r="C53" s="234"/>
      <c r="F53" s="232"/>
    </row>
    <row r="54" spans="1:6" ht="17.100000000000001" customHeight="1">
      <c r="A54" s="233"/>
      <c r="B54" s="234"/>
      <c r="C54" s="234"/>
      <c r="F54" s="232"/>
    </row>
    <row r="55" spans="1:6" ht="17.100000000000001" customHeight="1">
      <c r="A55" s="233"/>
      <c r="B55" s="234"/>
      <c r="C55" s="234"/>
      <c r="F55" s="232"/>
    </row>
    <row r="56" spans="1:6" ht="17.100000000000001" customHeight="1">
      <c r="A56" s="233"/>
      <c r="B56" s="234"/>
      <c r="C56" s="234"/>
      <c r="F56" s="232"/>
    </row>
    <row r="57" spans="1:6" ht="17.100000000000001" customHeight="1">
      <c r="A57" s="233"/>
      <c r="B57" s="234"/>
      <c r="C57" s="234"/>
      <c r="F57" s="232"/>
    </row>
    <row r="58" spans="1:6" ht="17.100000000000001" customHeight="1">
      <c r="A58" s="235"/>
      <c r="B58" s="232"/>
      <c r="C58" s="232"/>
      <c r="F58" s="232"/>
    </row>
    <row r="59" spans="1:6" ht="17.100000000000001" customHeight="1">
      <c r="A59" s="235"/>
      <c r="B59" s="231"/>
      <c r="C59" s="231"/>
      <c r="F59" s="232"/>
    </row>
    <row r="60" spans="1:6" ht="17.100000000000001" customHeight="1">
      <c r="A60" s="233"/>
      <c r="B60" s="234"/>
      <c r="C60" s="234"/>
      <c r="F60" s="232"/>
    </row>
    <row r="61" spans="1:6" ht="17.100000000000001" customHeight="1">
      <c r="A61" s="233"/>
      <c r="B61" s="234"/>
      <c r="C61" s="234"/>
      <c r="F61" s="232"/>
    </row>
    <row r="62" spans="1:6" ht="17.100000000000001" customHeight="1">
      <c r="A62" s="233"/>
      <c r="B62" s="234"/>
      <c r="C62" s="234"/>
      <c r="F62" s="232"/>
    </row>
    <row r="63" spans="1:6" ht="17.100000000000001" customHeight="1">
      <c r="A63" s="233"/>
      <c r="B63" s="234"/>
      <c r="C63" s="234"/>
      <c r="F63" s="232"/>
    </row>
    <row r="64" spans="1:6" ht="17.100000000000001" customHeight="1">
      <c r="A64" s="233"/>
      <c r="B64" s="234"/>
      <c r="C64" s="234"/>
      <c r="F64" s="232"/>
    </row>
    <row r="65" spans="1:6" ht="17.100000000000001" customHeight="1">
      <c r="A65" s="235"/>
      <c r="B65" s="232"/>
      <c r="C65" s="232"/>
      <c r="F65" s="232"/>
    </row>
    <row r="66" spans="1:6" ht="17.100000000000001" customHeight="1">
      <c r="A66" s="235"/>
      <c r="B66" s="231"/>
      <c r="C66" s="231"/>
      <c r="F66" s="232"/>
    </row>
    <row r="67" spans="1:6" ht="17.100000000000001" customHeight="1">
      <c r="A67" s="233"/>
      <c r="B67" s="234"/>
      <c r="C67" s="234"/>
      <c r="F67" s="232"/>
    </row>
    <row r="68" spans="1:6" ht="17.100000000000001" customHeight="1">
      <c r="A68" s="233"/>
      <c r="B68" s="234"/>
      <c r="C68" s="234"/>
      <c r="F68" s="232"/>
    </row>
    <row r="69" spans="1:6" ht="17.100000000000001" customHeight="1">
      <c r="A69" s="233"/>
      <c r="B69" s="234"/>
      <c r="C69" s="234"/>
      <c r="F69" s="232"/>
    </row>
    <row r="70" spans="1:6" ht="17.100000000000001" customHeight="1">
      <c r="A70" s="233"/>
      <c r="B70" s="234"/>
      <c r="C70" s="234"/>
      <c r="F70" s="232"/>
    </row>
    <row r="71" spans="1:6" ht="17.100000000000001" customHeight="1">
      <c r="A71" s="233"/>
      <c r="B71" s="234"/>
      <c r="C71" s="234"/>
      <c r="F71" s="232"/>
    </row>
    <row r="72" spans="1:6" ht="17.100000000000001" customHeight="1">
      <c r="A72" s="233"/>
      <c r="B72" s="234"/>
      <c r="C72" s="234"/>
      <c r="F72" s="232"/>
    </row>
    <row r="73" spans="1:6" ht="17.100000000000001" customHeight="1">
      <c r="A73" s="235"/>
      <c r="B73" s="238"/>
      <c r="F73" s="232"/>
    </row>
    <row r="74" spans="1:6" ht="17.100000000000001" customHeight="1">
      <c r="A74" s="235"/>
      <c r="B74" s="231"/>
      <c r="C74" s="231"/>
      <c r="F74" s="232"/>
    </row>
    <row r="75" spans="1:6" ht="17.100000000000001" customHeight="1">
      <c r="A75" s="233"/>
      <c r="B75" s="234"/>
      <c r="C75" s="234"/>
      <c r="F75" s="232"/>
    </row>
    <row r="76" spans="1:6" ht="17.100000000000001" customHeight="1">
      <c r="A76" s="233"/>
      <c r="B76" s="234"/>
      <c r="C76" s="234"/>
      <c r="F76" s="232"/>
    </row>
    <row r="77" spans="1:6" ht="17.100000000000001" customHeight="1">
      <c r="A77" s="233"/>
      <c r="B77" s="234"/>
      <c r="C77" s="234"/>
      <c r="F77" s="232"/>
    </row>
    <row r="78" spans="1:6" ht="17.100000000000001" customHeight="1">
      <c r="A78" s="233"/>
      <c r="B78" s="234"/>
      <c r="C78" s="234"/>
      <c r="F78" s="232"/>
    </row>
    <row r="79" spans="1:6" ht="17.100000000000001" customHeight="1">
      <c r="A79" s="233"/>
      <c r="B79" s="234"/>
      <c r="C79" s="234"/>
      <c r="F79" s="232"/>
    </row>
    <row r="80" spans="1:6" ht="17.100000000000001" customHeight="1">
      <c r="A80" s="233"/>
      <c r="B80" s="234"/>
      <c r="C80" s="234"/>
      <c r="F80" s="232"/>
    </row>
    <row r="81" spans="1:6" ht="17.100000000000001" customHeight="1">
      <c r="A81" s="233"/>
      <c r="B81" s="234"/>
      <c r="C81" s="234"/>
      <c r="F81" s="232"/>
    </row>
    <row r="82" spans="1:6" ht="17.100000000000001" customHeight="1">
      <c r="A82" s="233"/>
      <c r="B82" s="234"/>
      <c r="C82" s="234"/>
      <c r="F82" s="232"/>
    </row>
    <row r="83" spans="1:6" ht="17.100000000000001" customHeight="1">
      <c r="A83" s="233"/>
      <c r="B83" s="234"/>
      <c r="C83" s="234"/>
      <c r="F83" s="232"/>
    </row>
    <row r="84" spans="1:6" ht="17.100000000000001" customHeight="1">
      <c r="A84" s="233"/>
      <c r="B84" s="234"/>
      <c r="C84" s="234"/>
      <c r="F84" s="232"/>
    </row>
    <row r="85" spans="1:6" ht="17.100000000000001" customHeight="1">
      <c r="A85" s="233"/>
      <c r="B85" s="234"/>
      <c r="C85" s="234"/>
      <c r="F85" s="232"/>
    </row>
    <row r="86" spans="1:6" ht="17.100000000000001" customHeight="1">
      <c r="A86" s="233"/>
      <c r="B86" s="234"/>
      <c r="C86" s="234"/>
      <c r="F86" s="232"/>
    </row>
    <row r="87" spans="1:6" ht="17.100000000000001" customHeight="1">
      <c r="A87" s="233"/>
      <c r="B87" s="234"/>
      <c r="C87" s="234"/>
      <c r="F87" s="232"/>
    </row>
    <row r="88" spans="1:6" ht="18" customHeight="1">
      <c r="F88" s="232"/>
    </row>
    <row r="89" spans="1:6">
      <c r="D89" s="232"/>
      <c r="E89" s="232"/>
    </row>
    <row r="90" spans="1:6">
      <c r="D90" s="232"/>
      <c r="E90" s="232"/>
    </row>
    <row r="91" spans="1:6">
      <c r="D91" s="232"/>
      <c r="E91" s="232"/>
    </row>
    <row r="92" spans="1:6">
      <c r="D92" s="232"/>
      <c r="E92" s="232"/>
    </row>
    <row r="93" spans="1:6">
      <c r="D93" s="232"/>
      <c r="E93" s="232"/>
    </row>
    <row r="94" spans="1:6">
      <c r="D94" s="232"/>
      <c r="E94" s="232"/>
    </row>
    <row r="95" spans="1:6">
      <c r="D95" s="232"/>
      <c r="E95" s="232"/>
    </row>
    <row r="96" spans="1:6">
      <c r="D96" s="232"/>
      <c r="E96" s="232"/>
    </row>
    <row r="97" spans="4:5">
      <c r="D97" s="232"/>
      <c r="E97" s="232"/>
    </row>
    <row r="98" spans="4:5">
      <c r="D98" s="232"/>
      <c r="E98" s="232"/>
    </row>
    <row r="99" spans="4:5">
      <c r="D99" s="232"/>
      <c r="E99" s="232"/>
    </row>
    <row r="100" spans="4:5">
      <c r="D100" s="232"/>
      <c r="E100" s="232"/>
    </row>
    <row r="101" spans="4:5">
      <c r="D101" s="232"/>
      <c r="E101" s="232"/>
    </row>
    <row r="102" spans="4:5">
      <c r="D102" s="232"/>
      <c r="E102" s="232"/>
    </row>
    <row r="103" spans="4:5">
      <c r="D103" s="232"/>
      <c r="E103" s="232"/>
    </row>
    <row r="104" spans="4:5">
      <c r="D104" s="232"/>
      <c r="E104" s="232"/>
    </row>
    <row r="105" spans="4:5">
      <c r="D105" s="232"/>
      <c r="E105" s="232"/>
    </row>
    <row r="106" spans="4:5">
      <c r="D106" s="232"/>
      <c r="E106" s="232"/>
    </row>
    <row r="107" spans="4:5">
      <c r="D107" s="232"/>
      <c r="E107" s="232"/>
    </row>
    <row r="108" spans="4:5">
      <c r="D108" s="232"/>
      <c r="E108" s="232"/>
    </row>
    <row r="109" spans="4:5">
      <c r="D109" s="232"/>
      <c r="E109" s="232"/>
    </row>
    <row r="110" spans="4:5">
      <c r="D110" s="232"/>
      <c r="E110" s="232"/>
    </row>
    <row r="111" spans="4:5">
      <c r="D111" s="232"/>
      <c r="E111" s="232"/>
    </row>
    <row r="112" spans="4:5">
      <c r="D112" s="232"/>
      <c r="E112" s="232"/>
    </row>
    <row r="113" spans="4:5">
      <c r="D113" s="232"/>
      <c r="E113" s="232"/>
    </row>
    <row r="114" spans="4:5">
      <c r="D114" s="232"/>
      <c r="E114" s="232"/>
    </row>
    <row r="115" spans="4:5">
      <c r="D115" s="232"/>
      <c r="E115" s="232"/>
    </row>
    <row r="116" spans="4:5">
      <c r="D116" s="232"/>
      <c r="E116" s="232"/>
    </row>
    <row r="117" spans="4:5">
      <c r="D117" s="232"/>
      <c r="E117" s="232"/>
    </row>
    <row r="118" spans="4:5">
      <c r="D118" s="232"/>
      <c r="E118" s="232"/>
    </row>
    <row r="119" spans="4:5">
      <c r="D119" s="232"/>
      <c r="E119" s="232"/>
    </row>
    <row r="120" spans="4:5">
      <c r="D120" s="232"/>
      <c r="E120" s="232"/>
    </row>
    <row r="121" spans="4:5">
      <c r="D121" s="232"/>
      <c r="E121" s="232"/>
    </row>
    <row r="122" spans="4:5">
      <c r="D122" s="232"/>
      <c r="E122" s="232"/>
    </row>
    <row r="123" spans="4:5">
      <c r="D123" s="232"/>
      <c r="E123" s="232"/>
    </row>
    <row r="124" spans="4:5">
      <c r="D124" s="232"/>
      <c r="E124" s="232"/>
    </row>
    <row r="125" spans="4:5">
      <c r="D125" s="232"/>
      <c r="E125" s="232"/>
    </row>
    <row r="126" spans="4:5">
      <c r="D126" s="232"/>
      <c r="E126" s="232"/>
    </row>
    <row r="127" spans="4:5">
      <c r="D127" s="232"/>
      <c r="E127" s="232"/>
    </row>
    <row r="128" spans="4:5">
      <c r="D128" s="232"/>
      <c r="E128" s="232"/>
    </row>
    <row r="129" spans="4:5">
      <c r="D129" s="232"/>
      <c r="E129" s="232"/>
    </row>
    <row r="130" spans="4:5">
      <c r="D130" s="232"/>
      <c r="E130" s="232"/>
    </row>
    <row r="131" spans="4:5">
      <c r="D131" s="232"/>
      <c r="E131" s="232"/>
    </row>
    <row r="132" spans="4:5">
      <c r="D132" s="232"/>
      <c r="E132" s="232"/>
    </row>
    <row r="133" spans="4:5">
      <c r="D133" s="232"/>
      <c r="E133" s="232"/>
    </row>
    <row r="134" spans="4:5">
      <c r="D134" s="232"/>
      <c r="E134" s="232"/>
    </row>
    <row r="135" spans="4:5">
      <c r="D135" s="232"/>
      <c r="E135" s="232"/>
    </row>
    <row r="136" spans="4:5">
      <c r="D136" s="232"/>
      <c r="E136" s="232"/>
    </row>
    <row r="137" spans="4:5">
      <c r="D137" s="232"/>
      <c r="E137" s="232"/>
    </row>
    <row r="138" spans="4:5">
      <c r="D138" s="232"/>
      <c r="E138" s="232"/>
    </row>
    <row r="139" spans="4:5">
      <c r="D139" s="232"/>
      <c r="E139" s="232"/>
    </row>
    <row r="140" spans="4:5">
      <c r="D140" s="232"/>
      <c r="E140" s="232"/>
    </row>
    <row r="141" spans="4:5">
      <c r="D141" s="232"/>
      <c r="E141" s="232"/>
    </row>
    <row r="142" spans="4:5">
      <c r="D142" s="232"/>
      <c r="E142" s="232"/>
    </row>
    <row r="143" spans="4:5">
      <c r="D143" s="232"/>
      <c r="E143" s="232"/>
    </row>
    <row r="144" spans="4:5">
      <c r="D144" s="232"/>
      <c r="E144" s="232"/>
    </row>
    <row r="145" spans="4:5">
      <c r="D145" s="232"/>
      <c r="E145" s="232"/>
    </row>
    <row r="146" spans="4:5">
      <c r="D146" s="232"/>
      <c r="E146" s="232"/>
    </row>
    <row r="147" spans="4:5">
      <c r="D147" s="232"/>
      <c r="E147" s="232"/>
    </row>
    <row r="148" spans="4:5">
      <c r="D148" s="232"/>
      <c r="E148" s="232"/>
    </row>
    <row r="149" spans="4:5">
      <c r="D149" s="232"/>
      <c r="E149" s="232"/>
    </row>
    <row r="150" spans="4:5">
      <c r="D150" s="232"/>
      <c r="E150" s="232"/>
    </row>
    <row r="151" spans="4:5">
      <c r="D151" s="232"/>
      <c r="E151" s="232"/>
    </row>
    <row r="152" spans="4:5">
      <c r="D152" s="232"/>
      <c r="E152" s="232"/>
    </row>
    <row r="153" spans="4:5">
      <c r="D153" s="232"/>
      <c r="E153" s="232"/>
    </row>
    <row r="154" spans="4:5">
      <c r="D154" s="232"/>
      <c r="E154" s="232"/>
    </row>
    <row r="155" spans="4:5">
      <c r="D155" s="232"/>
      <c r="E155" s="232"/>
    </row>
    <row r="156" spans="4:5">
      <c r="D156" s="232"/>
      <c r="E156" s="232"/>
    </row>
    <row r="157" spans="4:5">
      <c r="D157" s="232"/>
      <c r="E157" s="232"/>
    </row>
    <row r="158" spans="4:5">
      <c r="D158" s="232"/>
      <c r="E158" s="232"/>
    </row>
  </sheetData>
  <mergeCells count="1">
    <mergeCell ref="A1:F1"/>
  </mergeCells>
  <pageMargins left="0.7" right="0.7" top="0.75" bottom="0.75" header="0.3" footer="0.3"/>
  <pageSetup paperSize="2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F388"/>
  <sheetViews>
    <sheetView topLeftCell="A16" workbookViewId="0">
      <selection sqref="A1:F28"/>
    </sheetView>
  </sheetViews>
  <sheetFormatPr defaultColWidth="11.42578125" defaultRowHeight="15.6" customHeight="1"/>
  <cols>
    <col min="1" max="1" width="48.28515625" style="216" customWidth="1"/>
    <col min="2" max="2" width="12.7109375" style="216" customWidth="1"/>
    <col min="3" max="3" width="12.5703125" style="216" customWidth="1"/>
    <col min="4" max="4" width="10.85546875" style="216" customWidth="1"/>
    <col min="5" max="5" width="11" style="216" customWidth="1"/>
    <col min="6" max="6" width="11.28515625" style="216" customWidth="1"/>
    <col min="7" max="16384" width="11.42578125" style="216"/>
  </cols>
  <sheetData>
    <row r="1" spans="1:6" ht="34.5" customHeight="1">
      <c r="A1" s="826" t="s">
        <v>662</v>
      </c>
      <c r="B1" s="827"/>
      <c r="C1" s="827"/>
      <c r="D1" s="827"/>
      <c r="E1" s="827"/>
      <c r="F1" s="827"/>
    </row>
    <row r="2" spans="1:6" ht="20.100000000000001" customHeight="1"/>
    <row r="3" spans="1:6" ht="20.100000000000001" customHeight="1">
      <c r="A3" s="385"/>
      <c r="B3" s="385"/>
      <c r="C3" s="385"/>
      <c r="D3" s="385"/>
      <c r="E3" s="385"/>
      <c r="F3" s="218" t="s">
        <v>190</v>
      </c>
    </row>
    <row r="4" spans="1:6" ht="30" customHeight="1">
      <c r="B4" s="592">
        <v>2018</v>
      </c>
      <c r="C4" s="460">
        <v>2019</v>
      </c>
      <c r="D4" s="460">
        <v>2020</v>
      </c>
      <c r="E4" s="460">
        <v>2021</v>
      </c>
      <c r="F4" s="219" t="s">
        <v>173</v>
      </c>
    </row>
    <row r="5" spans="1:6" ht="20.100000000000001" customHeight="1"/>
    <row r="6" spans="1:6" ht="20.100000000000001" customHeight="1">
      <c r="A6" s="588" t="s">
        <v>174</v>
      </c>
      <c r="B6" s="583">
        <f>SUM(B8:B27)</f>
        <v>8833391.147528071</v>
      </c>
      <c r="C6" s="583">
        <f t="shared" ref="C6:F6" si="0">SUM(C8:C27)</f>
        <v>9410676.481481906</v>
      </c>
      <c r="D6" s="583">
        <f t="shared" si="0"/>
        <v>9714382.3595017381</v>
      </c>
      <c r="E6" s="583">
        <f t="shared" si="0"/>
        <v>10165906.493661804</v>
      </c>
      <c r="F6" s="583">
        <f t="shared" si="0"/>
        <v>11766454.859566003</v>
      </c>
    </row>
    <row r="7" spans="1:6" ht="20.100000000000001" customHeight="1">
      <c r="A7" s="589" t="s">
        <v>188</v>
      </c>
      <c r="B7" s="584"/>
      <c r="C7" s="584"/>
      <c r="D7" s="584"/>
      <c r="E7" s="584"/>
      <c r="F7" s="584"/>
    </row>
    <row r="8" spans="1:6" ht="18.75" customHeight="1">
      <c r="A8" s="589" t="s">
        <v>634</v>
      </c>
      <c r="B8" s="584">
        <v>4359497.4976917263</v>
      </c>
      <c r="C8" s="584">
        <v>4568152.9760189056</v>
      </c>
      <c r="D8" s="584">
        <v>4930320.1572971651</v>
      </c>
      <c r="E8" s="584">
        <v>5295574.5614431184</v>
      </c>
      <c r="F8" s="584">
        <v>5938087.9056449514</v>
      </c>
    </row>
    <row r="9" spans="1:6" ht="20.100000000000001" customHeight="1">
      <c r="A9" s="590" t="s">
        <v>635</v>
      </c>
      <c r="B9" s="584"/>
      <c r="C9" s="584"/>
      <c r="D9" s="584"/>
      <c r="E9" s="584"/>
      <c r="F9" s="584"/>
    </row>
    <row r="10" spans="1:6" ht="20.100000000000001" customHeight="1">
      <c r="A10" s="590" t="s">
        <v>533</v>
      </c>
      <c r="B10" s="584">
        <v>1341300.0672644705</v>
      </c>
      <c r="C10" s="584">
        <v>1554115.22</v>
      </c>
      <c r="D10" s="584">
        <v>1483855.4955410003</v>
      </c>
      <c r="E10" s="584">
        <v>1265396.1000000001</v>
      </c>
      <c r="F10" s="584">
        <v>1719446</v>
      </c>
    </row>
    <row r="11" spans="1:6" ht="21.75" customHeight="1">
      <c r="A11" s="590" t="s">
        <v>636</v>
      </c>
      <c r="B11" s="584">
        <v>22423.832735529446</v>
      </c>
      <c r="C11" s="584">
        <v>15532.58</v>
      </c>
      <c r="D11" s="584">
        <v>40199.572931999995</v>
      </c>
      <c r="E11" s="584">
        <v>134716.70000000001</v>
      </c>
      <c r="F11" s="584">
        <v>24305</v>
      </c>
    </row>
    <row r="12" spans="1:6" ht="27.75" customHeight="1">
      <c r="A12" s="590" t="s">
        <v>637</v>
      </c>
      <c r="B12" s="585">
        <v>10335</v>
      </c>
      <c r="C12" s="584"/>
      <c r="D12" s="584"/>
      <c r="E12" s="584"/>
      <c r="F12" s="584"/>
    </row>
    <row r="13" spans="1:6" ht="20.100000000000001" customHeight="1">
      <c r="A13" s="590" t="s">
        <v>553</v>
      </c>
      <c r="B13" s="584">
        <v>840200</v>
      </c>
      <c r="C13" s="584">
        <v>900540</v>
      </c>
      <c r="D13" s="584">
        <v>970400</v>
      </c>
      <c r="E13" s="584">
        <v>1050600</v>
      </c>
      <c r="F13" s="584">
        <v>1170750</v>
      </c>
    </row>
    <row r="14" spans="1:6" ht="20.100000000000001" customHeight="1">
      <c r="A14" s="590" t="s">
        <v>638</v>
      </c>
      <c r="B14" s="584">
        <v>569456.49059621594</v>
      </c>
      <c r="C14" s="584">
        <v>643358.93791390175</v>
      </c>
      <c r="D14" s="584">
        <v>611055.89360000007</v>
      </c>
      <c r="E14" s="584">
        <v>691659.10341925244</v>
      </c>
      <c r="F14" s="584">
        <v>781961.27282204898</v>
      </c>
    </row>
    <row r="15" spans="1:6" ht="20.100000000000001" customHeight="1">
      <c r="A15" s="590" t="s">
        <v>561</v>
      </c>
      <c r="B15" s="584">
        <v>139423</v>
      </c>
      <c r="C15" s="584">
        <v>115513.07100299998</v>
      </c>
      <c r="D15" s="584">
        <v>91783.8</v>
      </c>
      <c r="E15" s="584">
        <v>72370.7</v>
      </c>
      <c r="F15" s="584">
        <v>162902.35236705982</v>
      </c>
    </row>
    <row r="16" spans="1:6" ht="20.100000000000001" customHeight="1">
      <c r="A16" s="590" t="s">
        <v>566</v>
      </c>
      <c r="B16" s="584">
        <v>867579.40764251759</v>
      </c>
      <c r="C16" s="584">
        <v>917603.90152463177</v>
      </c>
      <c r="D16" s="584">
        <v>873843.77941938431</v>
      </c>
      <c r="E16" s="584">
        <v>880398.65023736353</v>
      </c>
      <c r="F16" s="584">
        <v>1038035.9713887211</v>
      </c>
    </row>
    <row r="17" spans="1:6" ht="20.100000000000001" customHeight="1">
      <c r="A17" s="590" t="s">
        <v>569</v>
      </c>
      <c r="B17" s="584">
        <v>12389.9</v>
      </c>
      <c r="C17" s="584">
        <v>14099</v>
      </c>
      <c r="D17" s="584">
        <v>4670</v>
      </c>
      <c r="E17" s="584">
        <v>6719.6</v>
      </c>
      <c r="F17" s="584">
        <v>3651</v>
      </c>
    </row>
    <row r="18" spans="1:6" ht="20.100000000000001" customHeight="1">
      <c r="A18" s="590" t="s">
        <v>575</v>
      </c>
      <c r="B18" s="586">
        <v>85001.794266441822</v>
      </c>
      <c r="C18" s="586">
        <v>92184.15514333894</v>
      </c>
      <c r="D18" s="586">
        <v>97517.750421585166</v>
      </c>
      <c r="E18" s="586">
        <v>106416.80647554806</v>
      </c>
      <c r="F18" s="586">
        <v>118525.84337268127</v>
      </c>
    </row>
    <row r="19" spans="1:6" ht="20.100000000000001" customHeight="1">
      <c r="A19" s="590" t="s">
        <v>578</v>
      </c>
      <c r="B19" s="584">
        <v>10257.52</v>
      </c>
      <c r="C19" s="584">
        <v>8927.31</v>
      </c>
      <c r="D19" s="584">
        <v>34500.629999999997</v>
      </c>
      <c r="E19" s="584">
        <v>75267</v>
      </c>
      <c r="F19" s="584">
        <v>76928</v>
      </c>
    </row>
    <row r="20" spans="1:6" ht="20.100000000000001" customHeight="1">
      <c r="A20" s="590" t="s">
        <v>579</v>
      </c>
      <c r="B20" s="584">
        <v>27416.34</v>
      </c>
      <c r="C20" s="584">
        <v>29609.54</v>
      </c>
      <c r="D20" s="584">
        <v>32800.020000000004</v>
      </c>
      <c r="E20" s="584">
        <v>47440</v>
      </c>
      <c r="F20" s="584">
        <v>42709</v>
      </c>
    </row>
    <row r="21" spans="1:6" ht="20.100000000000001" customHeight="1">
      <c r="A21" s="590" t="s">
        <v>587</v>
      </c>
      <c r="B21" s="584">
        <v>30192.36</v>
      </c>
      <c r="C21" s="584">
        <v>33253.94</v>
      </c>
      <c r="D21" s="584">
        <v>23336.588499999998</v>
      </c>
      <c r="E21" s="584">
        <v>26860.254999999997</v>
      </c>
      <c r="F21" s="584">
        <v>35624.35</v>
      </c>
    </row>
    <row r="22" spans="1:6" ht="20.100000000000001" customHeight="1">
      <c r="A22" s="590" t="s">
        <v>639</v>
      </c>
      <c r="B22" s="584">
        <v>107714</v>
      </c>
      <c r="C22" s="584">
        <v>116928</v>
      </c>
      <c r="D22" s="584">
        <v>123811</v>
      </c>
      <c r="E22" s="584">
        <v>121394</v>
      </c>
      <c r="F22" s="584">
        <v>237496</v>
      </c>
    </row>
    <row r="23" spans="1:6" ht="20.100000000000001" customHeight="1">
      <c r="A23" s="590" t="s">
        <v>594</v>
      </c>
      <c r="B23" s="584">
        <v>283939.23</v>
      </c>
      <c r="C23" s="584">
        <v>283741.88</v>
      </c>
      <c r="D23" s="584">
        <v>298213</v>
      </c>
      <c r="E23" s="584">
        <v>281369</v>
      </c>
      <c r="F23" s="584">
        <v>287107</v>
      </c>
    </row>
    <row r="24" spans="1:6" ht="20.100000000000001" customHeight="1">
      <c r="A24" s="590" t="s">
        <v>595</v>
      </c>
      <c r="B24" s="584">
        <v>20041.77</v>
      </c>
      <c r="C24" s="584">
        <v>20988.81</v>
      </c>
      <c r="D24" s="584">
        <v>17267.099999999999</v>
      </c>
      <c r="E24" s="584">
        <v>20288</v>
      </c>
      <c r="F24" s="584">
        <v>30578</v>
      </c>
    </row>
    <row r="25" spans="1:6" ht="20.100000000000001" customHeight="1">
      <c r="A25" s="590" t="s">
        <v>599</v>
      </c>
      <c r="B25" s="584">
        <v>46857.25</v>
      </c>
      <c r="C25" s="584">
        <v>36419.68</v>
      </c>
      <c r="D25" s="584">
        <v>25228.19</v>
      </c>
      <c r="E25" s="584">
        <v>30673</v>
      </c>
      <c r="F25" s="584">
        <v>30145</v>
      </c>
    </row>
    <row r="26" spans="1:6" ht="20.100000000000001" customHeight="1">
      <c r="A26" s="590" t="s">
        <v>640</v>
      </c>
      <c r="B26" s="584">
        <v>37175.132785134629</v>
      </c>
      <c r="C26" s="584">
        <v>36185.567476586002</v>
      </c>
      <c r="D26" s="584">
        <v>30969.149724079332</v>
      </c>
      <c r="E26" s="584">
        <v>32581.84843650055</v>
      </c>
      <c r="F26" s="584">
        <v>40008.62207326341</v>
      </c>
    </row>
    <row r="27" spans="1:6" ht="20.100000000000001" customHeight="1">
      <c r="A27" s="590" t="s">
        <v>641</v>
      </c>
      <c r="B27" s="587">
        <v>22190.554546036416</v>
      </c>
      <c r="C27" s="587">
        <v>23521.912401542279</v>
      </c>
      <c r="D27" s="587">
        <v>24610.232066522727</v>
      </c>
      <c r="E27" s="587">
        <v>26181.168650022206</v>
      </c>
      <c r="F27" s="587">
        <v>28193.541897275725</v>
      </c>
    </row>
    <row r="28" spans="1:6" ht="20.100000000000001" customHeight="1">
      <c r="A28" s="591" t="s">
        <v>642</v>
      </c>
      <c r="B28" s="587"/>
      <c r="C28" s="587"/>
      <c r="D28" s="587"/>
      <c r="E28" s="587"/>
      <c r="F28" s="587"/>
    </row>
    <row r="29" spans="1:6" ht="20.100000000000001" customHeight="1">
      <c r="B29" s="362"/>
      <c r="C29" s="362"/>
      <c r="D29" s="362"/>
      <c r="E29" s="362"/>
      <c r="F29" s="362"/>
    </row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  <row r="269" ht="15.95" customHeight="1"/>
    <row r="270" ht="15.95" customHeight="1"/>
    <row r="271" ht="15.95" customHeight="1"/>
    <row r="272" ht="15.95" customHeight="1"/>
    <row r="273" ht="15.95" customHeight="1"/>
    <row r="274" ht="15.95" customHeight="1"/>
    <row r="275" ht="15.95" customHeight="1"/>
    <row r="276" ht="15.95" customHeight="1"/>
    <row r="277" ht="15.95" customHeight="1"/>
    <row r="278" ht="15.95" customHeight="1"/>
    <row r="279" ht="15.95" customHeight="1"/>
    <row r="280" ht="15.95" customHeight="1"/>
    <row r="281" ht="15.95" customHeight="1"/>
    <row r="282" ht="15.95" customHeight="1"/>
    <row r="283" ht="15.95" customHeight="1"/>
    <row r="284" ht="15.95" customHeight="1"/>
    <row r="285" ht="15.95" customHeight="1"/>
    <row r="286" ht="15.95" customHeight="1"/>
    <row r="287" ht="15.95" customHeight="1"/>
    <row r="288" ht="15.95" customHeight="1"/>
    <row r="289" ht="15.95" customHeight="1"/>
    <row r="290" ht="15.95" customHeight="1"/>
    <row r="291" ht="15.95" customHeight="1"/>
    <row r="292" ht="15.95" customHeight="1"/>
    <row r="293" ht="15.95" customHeight="1"/>
    <row r="294" ht="15.95" customHeight="1"/>
    <row r="295" ht="15.95" customHeight="1"/>
    <row r="296" ht="15.95" customHeight="1"/>
    <row r="297" ht="15.95" customHeight="1"/>
    <row r="298" ht="15.95" customHeight="1"/>
    <row r="299" ht="15.95" customHeight="1"/>
    <row r="300" ht="15.95" customHeight="1"/>
    <row r="301" ht="15.95" customHeight="1"/>
    <row r="302" ht="15.95" customHeight="1"/>
    <row r="303" ht="15.95" customHeight="1"/>
    <row r="304" ht="15.95" customHeight="1"/>
    <row r="305" ht="15.95" customHeight="1"/>
    <row r="306" ht="15.95" customHeight="1"/>
    <row r="307" ht="15.95" customHeight="1"/>
    <row r="308" ht="15.95" customHeight="1"/>
    <row r="309" ht="15.95" customHeight="1"/>
    <row r="310" ht="15.95" customHeight="1"/>
    <row r="311" ht="15.95" customHeight="1"/>
    <row r="312" ht="15.95" customHeight="1"/>
    <row r="313" ht="15.95" customHeight="1"/>
    <row r="314" ht="15.95" customHeight="1"/>
    <row r="315" ht="15.95" customHeight="1"/>
    <row r="316" ht="15.95" customHeight="1"/>
    <row r="317" ht="15.95" customHeight="1"/>
    <row r="318" ht="15.95" customHeight="1"/>
    <row r="319" ht="15.95" customHeight="1"/>
    <row r="320" ht="15.95" customHeight="1"/>
    <row r="321" ht="15.95" customHeight="1"/>
    <row r="322" ht="15.95" customHeight="1"/>
    <row r="323" ht="15.95" customHeight="1"/>
    <row r="324" ht="15.95" customHeight="1"/>
    <row r="325" ht="15.95" customHeight="1"/>
    <row r="326" ht="15.95" customHeight="1"/>
    <row r="327" ht="15.95" customHeight="1"/>
    <row r="328" ht="15.95" customHeight="1"/>
    <row r="329" ht="15.95" customHeight="1"/>
    <row r="330" ht="15.95" customHeight="1"/>
    <row r="331" ht="15.95" customHeight="1"/>
    <row r="332" ht="15.95" customHeight="1"/>
    <row r="333" ht="15.95" customHeight="1"/>
    <row r="334" ht="15.95" customHeight="1"/>
    <row r="335" ht="15.95" customHeight="1"/>
    <row r="336" ht="15.95" customHeight="1"/>
    <row r="337" ht="15.95" customHeight="1"/>
    <row r="338" ht="15.95" customHeight="1"/>
    <row r="339" ht="15.95" customHeight="1"/>
    <row r="340" ht="15.95" customHeight="1"/>
    <row r="341" ht="15.95" customHeight="1"/>
    <row r="342" ht="15.95" customHeight="1"/>
    <row r="343" ht="15.95" customHeight="1"/>
    <row r="344" ht="15.95" customHeight="1"/>
    <row r="345" ht="15.95" customHeight="1"/>
    <row r="346" ht="15.95" customHeight="1"/>
    <row r="347" ht="15.95" customHeight="1"/>
    <row r="348" ht="15.95" customHeight="1"/>
    <row r="349" ht="15.95" customHeight="1"/>
    <row r="350" ht="15.95" customHeight="1"/>
    <row r="351" ht="15.95" customHeight="1"/>
    <row r="352" ht="15.95" customHeight="1"/>
    <row r="353" ht="15.95" customHeight="1"/>
    <row r="354" ht="15.95" customHeight="1"/>
    <row r="355" ht="15.95" customHeight="1"/>
    <row r="356" ht="15.95" customHeight="1"/>
    <row r="357" ht="15.95" customHeight="1"/>
    <row r="358" ht="15.95" customHeight="1"/>
    <row r="359" ht="15.95" customHeight="1"/>
    <row r="360" ht="15.95" customHeight="1"/>
    <row r="361" ht="15.95" customHeight="1"/>
    <row r="362" ht="15.95" customHeight="1"/>
    <row r="363" ht="15.95" customHeight="1"/>
    <row r="364" ht="15.95" customHeight="1"/>
    <row r="365" ht="15.95" customHeight="1"/>
    <row r="366" ht="15.95" customHeight="1"/>
    <row r="367" ht="15.95" customHeight="1"/>
    <row r="368" ht="15.95" customHeight="1"/>
    <row r="369" ht="15.95" customHeight="1"/>
    <row r="370" ht="15.95" customHeight="1"/>
    <row r="371" ht="15.95" customHeight="1"/>
    <row r="372" ht="15.95" customHeight="1"/>
    <row r="373" ht="15.95" customHeight="1"/>
    <row r="374" ht="15.95" customHeight="1"/>
    <row r="375" ht="15.95" customHeight="1"/>
    <row r="376" ht="15.95" customHeight="1"/>
    <row r="377" ht="15.95" customHeight="1"/>
    <row r="378" ht="15.95" customHeight="1"/>
    <row r="379" ht="15.95" customHeight="1"/>
    <row r="380" ht="15.95" customHeight="1"/>
    <row r="381" ht="15.95" customHeight="1"/>
    <row r="382" ht="15.95" customHeight="1"/>
    <row r="383" ht="15.95" customHeight="1"/>
    <row r="384" ht="15.95" customHeight="1"/>
    <row r="385" ht="15.95" customHeight="1"/>
    <row r="386" ht="15.95" customHeight="1"/>
    <row r="387" ht="15.95" customHeight="1"/>
    <row r="388" ht="15.95" customHeight="1"/>
  </sheetData>
  <mergeCells count="1">
    <mergeCell ref="A1:F1"/>
  </mergeCells>
  <pageMargins left="0.74803149606299202" right="0.511811023622047" top="0.62992125984252001" bottom="0.62992125984252001" header="0.511811023622047" footer="0.23622047244094499"/>
  <pageSetup paperSize="9" firstPageNumber="45" orientation="portrait" useFirstPageNumber="1"/>
  <headerFooter alignWithMargins="0">
    <oddFooter>&amp;C&amp;10&amp;P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I108"/>
  <sheetViews>
    <sheetView topLeftCell="A21" workbookViewId="0">
      <selection sqref="A1:F28"/>
    </sheetView>
  </sheetViews>
  <sheetFormatPr defaultColWidth="11.42578125" defaultRowHeight="12.75"/>
  <cols>
    <col min="1" max="1" width="51.5703125" style="216" customWidth="1"/>
    <col min="2" max="2" width="9.42578125" style="216" bestFit="1" customWidth="1"/>
    <col min="3" max="5" width="7.5703125" style="216" customWidth="1"/>
    <col min="6" max="6" width="10.140625" style="216" customWidth="1"/>
    <col min="7" max="8" width="11.42578125" style="216"/>
    <col min="9" max="9" width="44.5703125" style="216" bestFit="1" customWidth="1"/>
    <col min="10" max="16384" width="11.42578125" style="216"/>
  </cols>
  <sheetData>
    <row r="1" spans="1:9" ht="36.75" customHeight="1">
      <c r="A1" s="826" t="s">
        <v>663</v>
      </c>
      <c r="B1" s="827"/>
      <c r="C1" s="827"/>
      <c r="D1" s="827"/>
      <c r="E1" s="827"/>
      <c r="F1" s="827"/>
    </row>
    <row r="2" spans="1:9" ht="15.75" customHeight="1">
      <c r="A2" s="593"/>
      <c r="B2" s="582"/>
      <c r="C2" s="582"/>
      <c r="D2" s="582"/>
      <c r="E2" s="582"/>
      <c r="F2" s="582"/>
    </row>
    <row r="3" spans="1:9" ht="20.100000000000001" customHeight="1">
      <c r="A3" s="385"/>
      <c r="B3" s="385"/>
      <c r="C3" s="385"/>
      <c r="D3" s="385"/>
      <c r="F3" s="218" t="s">
        <v>158</v>
      </c>
    </row>
    <row r="4" spans="1:9" ht="27" customHeight="1">
      <c r="B4" s="592">
        <v>2018</v>
      </c>
      <c r="C4" s="460">
        <v>2019</v>
      </c>
      <c r="D4" s="460">
        <v>2020</v>
      </c>
      <c r="E4" s="460">
        <v>2021</v>
      </c>
      <c r="F4" s="219" t="s">
        <v>173</v>
      </c>
    </row>
    <row r="5" spans="1:9" ht="20.100000000000001" customHeight="1"/>
    <row r="6" spans="1:9" ht="20.100000000000001" customHeight="1">
      <c r="A6" s="588" t="s">
        <v>174</v>
      </c>
      <c r="B6" s="594">
        <f>SUM(B8:B27)</f>
        <v>100</v>
      </c>
      <c r="C6" s="594">
        <f t="shared" ref="C6:F6" si="0">SUM(C8:C27)</f>
        <v>100</v>
      </c>
      <c r="D6" s="594">
        <f t="shared" si="0"/>
        <v>99.999999999999986</v>
      </c>
      <c r="E6" s="594">
        <f>SUM(E8:E27)</f>
        <v>100.00000000000003</v>
      </c>
      <c r="F6" s="594">
        <f t="shared" si="0"/>
        <v>99.999999999999972</v>
      </c>
    </row>
    <row r="7" spans="1:9" ht="20.100000000000001" customHeight="1">
      <c r="A7" s="589" t="s">
        <v>188</v>
      </c>
      <c r="B7" s="595"/>
      <c r="C7" s="595"/>
      <c r="D7" s="595"/>
      <c r="E7" s="595"/>
      <c r="F7" s="595"/>
    </row>
    <row r="8" spans="1:9" ht="20.100000000000001" customHeight="1">
      <c r="A8" s="589" t="s">
        <v>634</v>
      </c>
      <c r="B8" s="595">
        <v>49.352478848530154</v>
      </c>
      <c r="C8" s="595">
        <v>48.542238010285473</v>
      </c>
      <c r="D8" s="595">
        <v>50.752790808926399</v>
      </c>
      <c r="E8" s="595">
        <v>52.091513577709769</v>
      </c>
      <c r="F8" s="595">
        <v>50.466244731456634</v>
      </c>
    </row>
    <row r="9" spans="1:9" ht="20.100000000000001" customHeight="1">
      <c r="A9" s="590" t="s">
        <v>635</v>
      </c>
      <c r="B9" s="595"/>
      <c r="C9" s="595"/>
      <c r="D9" s="595"/>
      <c r="E9" s="595"/>
      <c r="F9" s="595"/>
      <c r="I9" s="386"/>
    </row>
    <row r="10" spans="1:9" ht="20.100000000000001" customHeight="1">
      <c r="A10" s="590" t="s">
        <v>533</v>
      </c>
      <c r="B10" s="595">
        <v>15.184429681230846</v>
      </c>
      <c r="C10" s="595">
        <v>16.514383668997112</v>
      </c>
      <c r="D10" s="595">
        <v>15.274831076518474</v>
      </c>
      <c r="E10" s="595">
        <v>12.447449726091262</v>
      </c>
      <c r="F10" s="595">
        <v>14.613118569031936</v>
      </c>
      <c r="I10" s="386"/>
    </row>
    <row r="11" spans="1:9" ht="20.100000000000001" customHeight="1">
      <c r="A11" s="590" t="s">
        <v>636</v>
      </c>
      <c r="B11" s="595">
        <v>0.25385304874453019</v>
      </c>
      <c r="C11" s="595">
        <v>0.16505274653277713</v>
      </c>
      <c r="D11" s="595">
        <v>0.41381501617218486</v>
      </c>
      <c r="E11" s="595">
        <v>1.325181380371663</v>
      </c>
      <c r="F11" s="595">
        <v>0.20656179189129589</v>
      </c>
      <c r="I11" s="386"/>
    </row>
    <row r="12" spans="1:9" ht="28.5" customHeight="1">
      <c r="A12" s="590" t="s">
        <v>637</v>
      </c>
      <c r="B12" s="595">
        <v>0.11699923423964011</v>
      </c>
      <c r="C12" s="595"/>
      <c r="D12" s="595"/>
      <c r="E12" s="595"/>
      <c r="F12" s="595"/>
      <c r="I12" s="386"/>
    </row>
    <row r="13" spans="1:9" ht="20.100000000000001" customHeight="1">
      <c r="A13" s="590" t="s">
        <v>553</v>
      </c>
      <c r="B13" s="595">
        <v>9.5116358595206201</v>
      </c>
      <c r="C13" s="595">
        <v>9.5693439443175006</v>
      </c>
      <c r="D13" s="595">
        <v>9.9893123833121695</v>
      </c>
      <c r="E13" s="595">
        <v>10.33454321712504</v>
      </c>
      <c r="F13" s="595">
        <v>9.9498958180100665</v>
      </c>
      <c r="I13" s="386"/>
    </row>
    <row r="14" spans="1:9" ht="20.100000000000001" customHeight="1">
      <c r="A14" s="590" t="s">
        <v>638</v>
      </c>
      <c r="B14" s="595">
        <v>6.4466350587856862</v>
      </c>
      <c r="C14" s="595">
        <v>6.8364791753269536</v>
      </c>
      <c r="D14" s="595">
        <v>6.2902186776941091</v>
      </c>
      <c r="E14" s="595">
        <v>6.8037130171370848</v>
      </c>
      <c r="F14" s="595">
        <v>6.6456828514182646</v>
      </c>
      <c r="I14" s="386"/>
    </row>
    <row r="15" spans="1:9" ht="20.100000000000001" customHeight="1">
      <c r="A15" s="590" t="s">
        <v>561</v>
      </c>
      <c r="B15" s="595">
        <v>1.5783632545131439</v>
      </c>
      <c r="C15" s="595">
        <v>1.2274683040087895</v>
      </c>
      <c r="D15" s="595">
        <v>0.9448238354569739</v>
      </c>
      <c r="E15" s="595">
        <v>0.7118961800909871</v>
      </c>
      <c r="F15" s="595">
        <v>1.3844641764347732</v>
      </c>
      <c r="I15" s="386"/>
    </row>
    <row r="16" spans="1:9" ht="20.100000000000001" customHeight="1">
      <c r="A16" s="590" t="s">
        <v>566</v>
      </c>
      <c r="B16" s="595">
        <v>9.8215893890909651</v>
      </c>
      <c r="C16" s="595">
        <v>9.7506688635006178</v>
      </c>
      <c r="D16" s="595">
        <v>8.9953611776941091</v>
      </c>
      <c r="E16" s="595">
        <v>8.6603063955611894</v>
      </c>
      <c r="F16" s="595">
        <v>8.8219942521158696</v>
      </c>
      <c r="I16" s="386"/>
    </row>
    <row r="17" spans="1:9" ht="20.100000000000001" customHeight="1">
      <c r="A17" s="590" t="s">
        <v>569</v>
      </c>
      <c r="B17" s="595">
        <v>0.1402621008520287</v>
      </c>
      <c r="C17" s="595">
        <v>0.14981919767132215</v>
      </c>
      <c r="D17" s="595">
        <v>4.8073051143928104E-2</v>
      </c>
      <c r="E17" s="595">
        <v>6.6099368553011073E-2</v>
      </c>
      <c r="F17" s="595">
        <v>3.1028887150591287E-2</v>
      </c>
      <c r="I17" s="386"/>
    </row>
    <row r="18" spans="1:9" ht="20.100000000000001" customHeight="1">
      <c r="A18" s="590" t="s">
        <v>575</v>
      </c>
      <c r="B18" s="595">
        <v>0.96227816528003129</v>
      </c>
      <c r="C18" s="595">
        <v>0.97956991003501848</v>
      </c>
      <c r="D18" s="595">
        <v>1.0038492084491819</v>
      </c>
      <c r="E18" s="595">
        <v>1.0468009571197252</v>
      </c>
      <c r="F18" s="595">
        <v>1.0073199174033376</v>
      </c>
      <c r="I18" s="386"/>
    </row>
    <row r="19" spans="1:9" ht="20.100000000000001" customHeight="1">
      <c r="A19" s="590" t="s">
        <v>578</v>
      </c>
      <c r="B19" s="595">
        <v>0.11612210790496307</v>
      </c>
      <c r="C19" s="595">
        <v>9.4863637248256666E-2</v>
      </c>
      <c r="D19" s="595">
        <v>0.35515001081107922</v>
      </c>
      <c r="E19" s="595">
        <v>0.74038650706581988</v>
      </c>
      <c r="F19" s="595">
        <v>0.65379080545622748</v>
      </c>
      <c r="I19" s="386"/>
    </row>
    <row r="20" spans="1:9" ht="20.100000000000001" customHeight="1">
      <c r="A20" s="590" t="s">
        <v>579</v>
      </c>
      <c r="B20" s="595">
        <v>0.3103716289940604</v>
      </c>
      <c r="C20" s="595">
        <v>0.31463774212475493</v>
      </c>
      <c r="D20" s="595">
        <v>0.33764390556356844</v>
      </c>
      <c r="E20" s="595">
        <v>0.46665784334705113</v>
      </c>
      <c r="F20" s="595">
        <v>0.36297253939046931</v>
      </c>
      <c r="I20" s="386"/>
    </row>
    <row r="21" spans="1:9" ht="20.100000000000001" customHeight="1">
      <c r="A21" s="590" t="s">
        <v>587</v>
      </c>
      <c r="B21" s="595">
        <v>0.34179806481737207</v>
      </c>
      <c r="C21" s="595">
        <v>0.35336396980000612</v>
      </c>
      <c r="D21" s="595">
        <v>0.24022719753432642</v>
      </c>
      <c r="E21" s="595">
        <v>0.26421898545640488</v>
      </c>
      <c r="F21" s="595">
        <v>0.30276196547881862</v>
      </c>
      <c r="I21" s="386"/>
    </row>
    <row r="22" spans="1:9" ht="20.100000000000001" customHeight="1">
      <c r="A22" s="590" t="s">
        <v>639</v>
      </c>
      <c r="B22" s="595">
        <v>1.2193957926355679</v>
      </c>
      <c r="C22" s="595">
        <v>1.2425036630479009</v>
      </c>
      <c r="D22" s="595">
        <v>1.2745123201672124</v>
      </c>
      <c r="E22" s="595">
        <v>1.1941286305917354</v>
      </c>
      <c r="F22" s="595">
        <v>2.0184159361043079</v>
      </c>
      <c r="I22" s="386"/>
    </row>
    <row r="23" spans="1:9" ht="20.100000000000001" customHeight="1">
      <c r="A23" s="590" t="s">
        <v>594</v>
      </c>
      <c r="B23" s="595">
        <v>3.2143853391962303</v>
      </c>
      <c r="C23" s="595">
        <v>3.0151060931521787</v>
      </c>
      <c r="D23" s="595">
        <v>3.0698091650501564</v>
      </c>
      <c r="E23" s="595">
        <v>2.7677708837419148</v>
      </c>
      <c r="F23" s="595">
        <v>2.4400467551752434</v>
      </c>
      <c r="I23" s="386"/>
    </row>
    <row r="24" spans="1:9" ht="20.100000000000001" customHeight="1">
      <c r="A24" s="590" t="s">
        <v>595</v>
      </c>
      <c r="B24" s="595">
        <v>0.22688647729143607</v>
      </c>
      <c r="C24" s="595">
        <v>0.22303189405460125</v>
      </c>
      <c r="D24" s="595">
        <v>0.17774779045124642</v>
      </c>
      <c r="E24" s="595">
        <v>0.19956902035887381</v>
      </c>
      <c r="F24" s="595">
        <v>0.25987436628068489</v>
      </c>
      <c r="I24" s="386"/>
    </row>
    <row r="25" spans="1:9" ht="20.100000000000001" customHeight="1">
      <c r="A25" s="590" t="s">
        <v>599</v>
      </c>
      <c r="B25" s="595">
        <v>0.5304559621263063</v>
      </c>
      <c r="C25" s="595">
        <v>0.38700384687185596</v>
      </c>
      <c r="D25" s="595">
        <v>0.25969937219244871</v>
      </c>
      <c r="E25" s="595">
        <v>0.30172419959915892</v>
      </c>
      <c r="F25" s="595">
        <v>0.25619441335375909</v>
      </c>
      <c r="I25" s="386"/>
    </row>
    <row r="26" spans="1:9" ht="20.100000000000001" customHeight="1">
      <c r="A26" s="590" t="s">
        <v>640</v>
      </c>
      <c r="B26" s="595">
        <v>0.42084780538148914</v>
      </c>
      <c r="C26" s="595">
        <v>0.38451611366931016</v>
      </c>
      <c r="D26" s="595">
        <v>0.3187968990513132</v>
      </c>
      <c r="E26" s="595">
        <v>0.32050116196538442</v>
      </c>
      <c r="F26" s="595">
        <v>0.3400227388008617</v>
      </c>
      <c r="I26" s="386"/>
    </row>
    <row r="27" spans="1:9" ht="20.100000000000001" customHeight="1">
      <c r="A27" s="590" t="s">
        <v>641</v>
      </c>
      <c r="B27" s="595">
        <v>0.25121218086494679</v>
      </c>
      <c r="C27" s="595">
        <v>0.24994921935557035</v>
      </c>
      <c r="D27" s="595">
        <v>0.25333810381111055</v>
      </c>
      <c r="E27" s="595">
        <v>0.25753894811392897</v>
      </c>
      <c r="F27" s="595">
        <v>0.23960948504684632</v>
      </c>
      <c r="I27" s="386"/>
    </row>
    <row r="28" spans="1:9" ht="20.100000000000001" customHeight="1">
      <c r="A28" s="596" t="s">
        <v>642</v>
      </c>
      <c r="B28" s="595"/>
      <c r="C28" s="595"/>
      <c r="D28" s="595"/>
      <c r="E28" s="595"/>
      <c r="F28" s="595"/>
      <c r="I28" s="387"/>
    </row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</sheetData>
  <mergeCells count="1">
    <mergeCell ref="A1:F1"/>
  </mergeCells>
  <pageMargins left="0.74803149606299202" right="0.511811023622047" top="0.62992125984252001" bottom="0.62992125984252001" header="0.511811023622047" footer="0.23622047244094499"/>
  <pageSetup paperSize="9" firstPageNumber="45" orientation="portrait" useFirstPageNumber="1" r:id="rId1"/>
  <headerFooter alignWithMargins="0">
    <oddFooter>&amp;C&amp;10&amp;P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L108"/>
  <sheetViews>
    <sheetView topLeftCell="A5" workbookViewId="0">
      <selection sqref="A1:F28"/>
    </sheetView>
  </sheetViews>
  <sheetFormatPr defaultColWidth="11.42578125" defaultRowHeight="12.75"/>
  <cols>
    <col min="1" max="1" width="47.28515625" style="216" customWidth="1"/>
    <col min="2" max="6" width="14.28515625" style="216" bestFit="1" customWidth="1"/>
    <col min="7" max="7" width="11.42578125" style="216"/>
    <col min="8" max="12" width="11.85546875" style="216" bestFit="1" customWidth="1"/>
    <col min="13" max="16384" width="11.42578125" style="216"/>
  </cols>
  <sheetData>
    <row r="1" spans="1:12" ht="36" customHeight="1">
      <c r="A1" s="828" t="s">
        <v>664</v>
      </c>
      <c r="B1" s="828"/>
      <c r="C1" s="828"/>
      <c r="D1" s="828"/>
      <c r="E1" s="828"/>
      <c r="F1" s="828"/>
    </row>
    <row r="2" spans="1:12" ht="20.100000000000001" customHeight="1"/>
    <row r="3" spans="1:12" ht="20.100000000000001" customHeight="1">
      <c r="A3" s="385"/>
      <c r="B3" s="385"/>
      <c r="C3" s="385"/>
      <c r="D3" s="385"/>
      <c r="F3" s="218" t="s">
        <v>190</v>
      </c>
    </row>
    <row r="4" spans="1:12" ht="27" customHeight="1">
      <c r="B4" s="459">
        <v>2018</v>
      </c>
      <c r="C4" s="460">
        <v>2019</v>
      </c>
      <c r="D4" s="460">
        <v>2020</v>
      </c>
      <c r="E4" s="460">
        <v>2021</v>
      </c>
      <c r="F4" s="461" t="s">
        <v>173</v>
      </c>
    </row>
    <row r="5" spans="1:12" ht="20.100000000000001" customHeight="1"/>
    <row r="6" spans="1:12" s="217" customFormat="1" ht="20.100000000000001" customHeight="1">
      <c r="A6" s="601" t="s">
        <v>174</v>
      </c>
      <c r="B6" s="597">
        <f>SUM(B8:B28)</f>
        <v>6483860.816660786</v>
      </c>
      <c r="C6" s="597">
        <f>SUM(C8:C28)</f>
        <v>6801779.459480322</v>
      </c>
      <c r="D6" s="597">
        <f>SUM(D8:D28)</f>
        <v>6772686.2074165177</v>
      </c>
      <c r="E6" s="597">
        <f>SUM(E8:E28)</f>
        <v>6883698.7164201867</v>
      </c>
      <c r="F6" s="597">
        <f>SUM(F8:F28)</f>
        <v>7533418.1064932458</v>
      </c>
      <c r="H6" s="467"/>
      <c r="I6" s="467"/>
      <c r="J6" s="467"/>
      <c r="K6" s="467"/>
      <c r="L6" s="467"/>
    </row>
    <row r="7" spans="1:12" ht="20.100000000000001" customHeight="1">
      <c r="A7" s="602" t="s">
        <v>188</v>
      </c>
      <c r="B7" s="598"/>
      <c r="C7" s="598"/>
      <c r="D7" s="598"/>
      <c r="E7" s="598"/>
      <c r="F7" s="598"/>
      <c r="H7" s="467"/>
      <c r="I7" s="467"/>
      <c r="J7" s="467"/>
      <c r="K7" s="467"/>
    </row>
    <row r="8" spans="1:12" ht="20.100000000000001" customHeight="1">
      <c r="A8" s="603" t="s">
        <v>634</v>
      </c>
      <c r="B8" s="599">
        <v>3419554.6564383861</v>
      </c>
      <c r="C8" s="599">
        <v>3564000.0056701899</v>
      </c>
      <c r="D8" s="599">
        <v>3594319.0326975053</v>
      </c>
      <c r="E8" s="599">
        <v>3742885.9387782598</v>
      </c>
      <c r="F8" s="599">
        <v>3972397.3771367604</v>
      </c>
      <c r="H8" s="467"/>
      <c r="I8" s="467"/>
      <c r="J8" s="467"/>
      <c r="K8" s="467"/>
      <c r="L8" s="515"/>
    </row>
    <row r="9" spans="1:12" ht="20.100000000000001" customHeight="1">
      <c r="A9" s="603" t="s">
        <v>635</v>
      </c>
      <c r="B9" s="600"/>
      <c r="C9" s="600"/>
      <c r="D9" s="600"/>
      <c r="E9" s="600"/>
      <c r="F9" s="600"/>
      <c r="H9" s="467"/>
      <c r="I9" s="467"/>
      <c r="J9" s="467"/>
      <c r="K9" s="467"/>
      <c r="L9" s="515"/>
    </row>
    <row r="10" spans="1:12" ht="20.100000000000001" customHeight="1">
      <c r="A10" s="603" t="s">
        <v>533</v>
      </c>
      <c r="B10" s="599">
        <v>972925</v>
      </c>
      <c r="C10" s="599">
        <v>1113105</v>
      </c>
      <c r="D10" s="599">
        <v>1072915</v>
      </c>
      <c r="E10" s="599">
        <v>921387</v>
      </c>
      <c r="F10" s="599">
        <v>1158903</v>
      </c>
      <c r="H10" s="467"/>
      <c r="I10" s="467"/>
      <c r="J10" s="467"/>
      <c r="K10" s="467"/>
      <c r="L10" s="515"/>
    </row>
    <row r="11" spans="1:12" ht="20.100000000000001" customHeight="1">
      <c r="A11" s="603" t="s">
        <v>636</v>
      </c>
      <c r="B11" s="599">
        <v>14953</v>
      </c>
      <c r="C11" s="599">
        <v>9930</v>
      </c>
      <c r="D11" s="599">
        <v>23023</v>
      </c>
      <c r="E11" s="599">
        <v>74242</v>
      </c>
      <c r="F11" s="599">
        <v>8197</v>
      </c>
      <c r="H11" s="467"/>
      <c r="I11" s="467"/>
      <c r="J11" s="467"/>
      <c r="K11" s="467"/>
      <c r="L11" s="515"/>
    </row>
    <row r="12" spans="1:12" ht="26.25" customHeight="1">
      <c r="A12" s="603" t="s">
        <v>637</v>
      </c>
      <c r="B12" s="599">
        <v>8126</v>
      </c>
      <c r="C12" s="599"/>
      <c r="D12" s="599"/>
      <c r="E12" s="599"/>
      <c r="F12" s="599"/>
      <c r="H12" s="467"/>
      <c r="I12" s="467"/>
      <c r="J12" s="467"/>
      <c r="K12" s="467"/>
      <c r="L12" s="515"/>
    </row>
    <row r="13" spans="1:12" ht="20.100000000000001" customHeight="1">
      <c r="A13" s="603" t="s">
        <v>553</v>
      </c>
      <c r="B13" s="599">
        <v>602557</v>
      </c>
      <c r="C13" s="599">
        <v>624062</v>
      </c>
      <c r="D13" s="599">
        <v>682419.12798874825</v>
      </c>
      <c r="E13" s="599">
        <v>695945.94594594592</v>
      </c>
      <c r="F13" s="599">
        <v>709159</v>
      </c>
      <c r="H13" s="467"/>
      <c r="I13" s="467"/>
      <c r="J13" s="467"/>
      <c r="K13" s="467"/>
      <c r="L13" s="515"/>
    </row>
    <row r="14" spans="1:12" ht="20.100000000000001" customHeight="1">
      <c r="A14" s="603" t="s">
        <v>638</v>
      </c>
      <c r="B14" s="599">
        <v>372190.81081689731</v>
      </c>
      <c r="C14" s="599">
        <v>410381.27282050881</v>
      </c>
      <c r="D14" s="599">
        <v>379562.013565609</v>
      </c>
      <c r="E14" s="599">
        <v>418766.6654091836</v>
      </c>
      <c r="F14" s="599">
        <v>456683.11078277067</v>
      </c>
      <c r="H14" s="467"/>
      <c r="I14" s="467"/>
      <c r="J14" s="467"/>
      <c r="K14" s="467"/>
      <c r="L14" s="515"/>
    </row>
    <row r="15" spans="1:12" ht="20.100000000000001" customHeight="1">
      <c r="A15" s="603" t="s">
        <v>561</v>
      </c>
      <c r="B15" s="599">
        <v>101048.40911969956</v>
      </c>
      <c r="C15" s="599">
        <v>81645.800959906046</v>
      </c>
      <c r="D15" s="599">
        <v>64032.320292403572</v>
      </c>
      <c r="E15" s="599">
        <v>49924.829741388217</v>
      </c>
      <c r="F15" s="599">
        <v>99434.790001471134</v>
      </c>
      <c r="H15" s="467"/>
      <c r="I15" s="467"/>
      <c r="J15" s="467"/>
      <c r="K15" s="467"/>
      <c r="L15" s="515"/>
    </row>
    <row r="16" spans="1:12" ht="20.100000000000001" customHeight="1">
      <c r="A16" s="603" t="s">
        <v>566</v>
      </c>
      <c r="B16" s="599">
        <v>540483.93285419315</v>
      </c>
      <c r="C16" s="599">
        <v>552162.24514555512</v>
      </c>
      <c r="D16" s="599">
        <v>513420.94233137742</v>
      </c>
      <c r="E16" s="599">
        <v>505338.55257646157</v>
      </c>
      <c r="F16" s="599">
        <v>577192.2689077633</v>
      </c>
      <c r="H16" s="467"/>
      <c r="I16" s="467"/>
      <c r="J16" s="467"/>
      <c r="K16" s="467"/>
      <c r="L16" s="515"/>
    </row>
    <row r="17" spans="1:12" ht="20.100000000000001" customHeight="1">
      <c r="A17" s="603" t="s">
        <v>569</v>
      </c>
      <c r="B17" s="599">
        <v>11545.943011429454</v>
      </c>
      <c r="C17" s="599">
        <v>13074.989901176985</v>
      </c>
      <c r="D17" s="599">
        <v>4523.696560879861</v>
      </c>
      <c r="E17" s="599">
        <v>6529.0419982428484</v>
      </c>
      <c r="F17" s="599">
        <v>3519.5032332992896</v>
      </c>
      <c r="H17" s="467"/>
      <c r="I17" s="467"/>
      <c r="J17" s="467"/>
      <c r="K17" s="467"/>
      <c r="L17" s="515"/>
    </row>
    <row r="18" spans="1:12" ht="20.100000000000001" customHeight="1">
      <c r="A18" s="603" t="s">
        <v>575</v>
      </c>
      <c r="B18" s="599">
        <v>62876.802698145024</v>
      </c>
      <c r="C18" s="599">
        <v>66865.382799325467</v>
      </c>
      <c r="D18" s="599">
        <v>71354.998313659351</v>
      </c>
      <c r="E18" s="599">
        <v>75547.695075885335</v>
      </c>
      <c r="F18" s="599">
        <v>81718.512074198981</v>
      </c>
      <c r="H18" s="467"/>
      <c r="I18" s="467"/>
      <c r="J18" s="467"/>
      <c r="K18" s="467"/>
      <c r="L18" s="515"/>
    </row>
    <row r="19" spans="1:12" ht="20.100000000000001" customHeight="1">
      <c r="A19" s="603" t="s">
        <v>578</v>
      </c>
      <c r="B19" s="599">
        <v>6379.2197548765425</v>
      </c>
      <c r="C19" s="599">
        <v>5428.3173284508966</v>
      </c>
      <c r="D19" s="599">
        <v>20631.095405615328</v>
      </c>
      <c r="E19" s="599">
        <v>44924.072716440467</v>
      </c>
      <c r="F19" s="599">
        <v>45005.918450823068</v>
      </c>
      <c r="H19" s="467"/>
      <c r="I19" s="467"/>
      <c r="J19" s="467"/>
      <c r="K19" s="467"/>
      <c r="L19" s="515"/>
    </row>
    <row r="20" spans="1:12" ht="20.100000000000001" customHeight="1">
      <c r="A20" s="603" t="s">
        <v>579</v>
      </c>
      <c r="B20" s="599">
        <v>19465.52823589788</v>
      </c>
      <c r="C20" s="599">
        <v>20831.965307794449</v>
      </c>
      <c r="D20" s="599">
        <v>22515.681959214031</v>
      </c>
      <c r="E20" s="599">
        <v>32494.742422410614</v>
      </c>
      <c r="F20" s="599">
        <v>29061.721373742814</v>
      </c>
      <c r="H20" s="467"/>
      <c r="I20" s="467"/>
      <c r="J20" s="467"/>
      <c r="K20" s="467"/>
      <c r="L20" s="515"/>
    </row>
    <row r="21" spans="1:12" ht="20.100000000000001" customHeight="1">
      <c r="A21" s="603" t="s">
        <v>587</v>
      </c>
      <c r="B21" s="599">
        <v>21379.893277402887</v>
      </c>
      <c r="C21" s="599">
        <v>22804.238155302359</v>
      </c>
      <c r="D21" s="599">
        <v>15673.512587167297</v>
      </c>
      <c r="E21" s="599">
        <v>17646.257168264754</v>
      </c>
      <c r="F21" s="599">
        <v>23218.433743293575</v>
      </c>
      <c r="H21" s="467"/>
      <c r="I21" s="467"/>
      <c r="J21" s="467"/>
      <c r="K21" s="467"/>
      <c r="L21" s="515"/>
    </row>
    <row r="22" spans="1:12" ht="20.100000000000001" customHeight="1">
      <c r="A22" s="603" t="s">
        <v>639</v>
      </c>
      <c r="B22" s="599">
        <v>72950.748208648889</v>
      </c>
      <c r="C22" s="599">
        <v>74382.907602842984</v>
      </c>
      <c r="D22" s="599">
        <v>73958.834206756903</v>
      </c>
      <c r="E22" s="599">
        <v>72654.983425645696</v>
      </c>
      <c r="F22" s="599">
        <v>141861.65331824392</v>
      </c>
      <c r="H22" s="467"/>
      <c r="I22" s="467"/>
      <c r="J22" s="467"/>
      <c r="K22" s="467"/>
      <c r="L22" s="515"/>
    </row>
    <row r="23" spans="1:12" ht="20.100000000000001" customHeight="1">
      <c r="A23" s="603" t="s">
        <v>594</v>
      </c>
      <c r="B23" s="599">
        <v>175704.49970311354</v>
      </c>
      <c r="C23" s="599">
        <v>170443.67475755495</v>
      </c>
      <c r="D23" s="599">
        <v>175499.14781683832</v>
      </c>
      <c r="E23" s="599">
        <v>160320.57168420442</v>
      </c>
      <c r="F23" s="599">
        <v>154874.34247729403</v>
      </c>
      <c r="H23" s="467"/>
      <c r="I23" s="467"/>
      <c r="J23" s="467"/>
      <c r="K23" s="467"/>
      <c r="L23" s="515"/>
    </row>
    <row r="24" spans="1:12" ht="20.100000000000001" customHeight="1">
      <c r="A24" s="603" t="s">
        <v>595</v>
      </c>
      <c r="B24" s="599">
        <v>7288.3039655011953</v>
      </c>
      <c r="C24" s="599">
        <v>7407.2357004775231</v>
      </c>
      <c r="D24" s="599">
        <v>6052.2544920173477</v>
      </c>
      <c r="E24" s="599">
        <v>7070.7469539462154</v>
      </c>
      <c r="F24" s="599">
        <v>10593.417485985223</v>
      </c>
      <c r="H24" s="467"/>
      <c r="I24" s="467"/>
      <c r="J24" s="467"/>
      <c r="K24" s="467"/>
      <c r="L24" s="515"/>
    </row>
    <row r="25" spans="1:12" ht="20.100000000000001" customHeight="1">
      <c r="A25" s="603" t="s">
        <v>599</v>
      </c>
      <c r="B25" s="599">
        <v>37742.920297138102</v>
      </c>
      <c r="C25" s="599">
        <v>29257.250930163296</v>
      </c>
      <c r="D25" s="599">
        <v>20298.937285583732</v>
      </c>
      <c r="E25" s="599">
        <v>24615.892184978668</v>
      </c>
      <c r="F25" s="599">
        <v>24200.48920793493</v>
      </c>
      <c r="H25" s="467"/>
      <c r="I25" s="467"/>
      <c r="J25" s="467"/>
      <c r="K25" s="467"/>
      <c r="L25" s="515"/>
    </row>
    <row r="26" spans="1:12" ht="20.100000000000001" customHeight="1">
      <c r="A26" s="603" t="s">
        <v>640</v>
      </c>
      <c r="B26" s="599">
        <v>24146.13691283845</v>
      </c>
      <c r="C26" s="599">
        <v>22702.691441566414</v>
      </c>
      <c r="D26" s="599">
        <v>18866.377062629588</v>
      </c>
      <c r="E26" s="599">
        <v>19402.145826322565</v>
      </c>
      <c r="F26" s="599">
        <v>22854.070531665177</v>
      </c>
      <c r="H26" s="467"/>
      <c r="I26" s="467"/>
      <c r="J26" s="467"/>
      <c r="K26" s="467"/>
      <c r="L26" s="515"/>
    </row>
    <row r="27" spans="1:12" ht="20.100000000000001" customHeight="1">
      <c r="A27" s="603" t="s">
        <v>641</v>
      </c>
      <c r="B27" s="599">
        <v>12542.01136661885</v>
      </c>
      <c r="C27" s="599">
        <v>13294.480959506858</v>
      </c>
      <c r="D27" s="599">
        <v>13620.234850511402</v>
      </c>
      <c r="E27" s="599">
        <v>14001.63451260591</v>
      </c>
      <c r="F27" s="599">
        <v>14543.497768000478</v>
      </c>
      <c r="H27" s="467"/>
      <c r="I27" s="467"/>
      <c r="J27" s="467"/>
      <c r="K27" s="467"/>
      <c r="L27" s="515"/>
    </row>
    <row r="28" spans="1:12" ht="20.100000000000001" customHeight="1">
      <c r="A28" s="604" t="s">
        <v>642</v>
      </c>
      <c r="B28" s="598"/>
      <c r="C28" s="598"/>
      <c r="D28" s="598"/>
      <c r="E28" s="598"/>
      <c r="F28" s="598"/>
    </row>
    <row r="29" spans="1:12" ht="20.100000000000001" customHeight="1"/>
    <row r="30" spans="1:12" ht="20.100000000000001" customHeight="1"/>
    <row r="31" spans="1:12" ht="20.100000000000001" customHeight="1"/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</sheetData>
  <mergeCells count="1">
    <mergeCell ref="A1:F1"/>
  </mergeCells>
  <pageMargins left="0.74803149606299202" right="0.511811023622047" top="0.62992125984252001" bottom="0.62992125984252001" header="0.511811023622047" footer="0.23622047244094499"/>
  <pageSetup paperSize="9" firstPageNumber="45" orientation="portrait" useFirstPageNumber="1"/>
  <headerFooter alignWithMargins="0">
    <oddFooter>&amp;C&amp;10&amp;P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:K109"/>
  <sheetViews>
    <sheetView topLeftCell="A14" workbookViewId="0">
      <selection sqref="A1:F28"/>
    </sheetView>
  </sheetViews>
  <sheetFormatPr defaultColWidth="11.42578125" defaultRowHeight="12.75"/>
  <cols>
    <col min="1" max="1" width="48" style="216" customWidth="1"/>
    <col min="2" max="2" width="10.42578125" style="216" bestFit="1" customWidth="1"/>
    <col min="3" max="5" width="8.7109375" style="216" customWidth="1"/>
    <col min="6" max="6" width="10" style="216" customWidth="1"/>
    <col min="7" max="16384" width="11.42578125" style="216"/>
  </cols>
  <sheetData>
    <row r="1" spans="1:11" ht="36.75" customHeight="1">
      <c r="A1" s="828" t="s">
        <v>697</v>
      </c>
      <c r="B1" s="828"/>
      <c r="C1" s="828"/>
      <c r="D1" s="828"/>
      <c r="E1" s="828"/>
      <c r="F1" s="828"/>
    </row>
    <row r="2" spans="1:11" ht="20.100000000000001" customHeight="1"/>
    <row r="3" spans="1:11" ht="20.100000000000001" customHeight="1">
      <c r="F3" s="462" t="s">
        <v>158</v>
      </c>
    </row>
    <row r="4" spans="1:11" ht="27" customHeight="1">
      <c r="B4" s="459">
        <v>2018</v>
      </c>
      <c r="C4" s="460">
        <v>2019</v>
      </c>
      <c r="D4" s="460">
        <v>2020</v>
      </c>
      <c r="E4" s="460">
        <v>2021</v>
      </c>
      <c r="F4" s="461" t="s">
        <v>173</v>
      </c>
    </row>
    <row r="5" spans="1:11" ht="20.100000000000001" customHeight="1"/>
    <row r="6" spans="1:11" ht="20.100000000000001" customHeight="1">
      <c r="A6" s="588" t="s">
        <v>119</v>
      </c>
      <c r="B6" s="605" t="s">
        <v>185</v>
      </c>
      <c r="C6" s="605">
        <f>'16 moi'!C6/'16 moi'!B6*100</f>
        <v>104.9032305259024</v>
      </c>
      <c r="D6" s="605">
        <f>'16 moi'!D6/'16 moi'!C6*100</f>
        <v>99.572269988506406</v>
      </c>
      <c r="E6" s="605">
        <f>'16 moi'!E6/'16 moi'!D6*100</f>
        <v>101.63912080973283</v>
      </c>
      <c r="F6" s="605">
        <f>'16 moi'!F6/'16 moi'!E6*100</f>
        <v>109.43852159774565</v>
      </c>
    </row>
    <row r="7" spans="1:11" ht="20.100000000000001" customHeight="1">
      <c r="A7" s="589" t="s">
        <v>188</v>
      </c>
      <c r="B7" s="607"/>
      <c r="C7" s="605"/>
      <c r="D7" s="605"/>
      <c r="E7" s="605"/>
      <c r="F7" s="605"/>
    </row>
    <row r="8" spans="1:11" ht="20.100000000000001" customHeight="1">
      <c r="A8" s="590" t="s">
        <v>528</v>
      </c>
      <c r="B8" s="606" t="s">
        <v>185</v>
      </c>
      <c r="C8" s="606">
        <f>'16 moi'!C8/'16 moi'!B8*100</f>
        <v>104.22409827431301</v>
      </c>
      <c r="D8" s="606">
        <f>'16 moi'!D8/'16 moi'!C8*100</f>
        <v>100.85070221602355</v>
      </c>
      <c r="E8" s="606">
        <f>'16 moi'!E8/'16 moi'!D8*100</f>
        <v>104.13338116981943</v>
      </c>
      <c r="F8" s="606">
        <f>'16 moi'!F8/'16 moi'!E8*100</f>
        <v>106.13193781783843</v>
      </c>
      <c r="H8" s="362"/>
      <c r="I8" s="362"/>
      <c r="J8" s="362"/>
      <c r="K8" s="362"/>
    </row>
    <row r="9" spans="1:11" ht="20.100000000000001" customHeight="1">
      <c r="A9" s="590" t="s">
        <v>635</v>
      </c>
      <c r="B9" s="606" t="s">
        <v>185</v>
      </c>
      <c r="C9" s="606"/>
      <c r="D9" s="606"/>
      <c r="E9" s="606"/>
      <c r="F9" s="606"/>
      <c r="H9" s="362"/>
      <c r="I9" s="362"/>
      <c r="J9" s="362"/>
      <c r="K9" s="362"/>
    </row>
    <row r="10" spans="1:11" ht="20.100000000000001" customHeight="1">
      <c r="A10" s="590" t="s">
        <v>533</v>
      </c>
      <c r="B10" s="606" t="s">
        <v>185</v>
      </c>
      <c r="C10" s="606">
        <f>'16 moi'!C10/'16 moi'!B10*100</f>
        <v>114.4080992882288</v>
      </c>
      <c r="D10" s="606">
        <f>'16 moi'!D10/'16 moi'!C10*100</f>
        <v>96.389379258919874</v>
      </c>
      <c r="E10" s="606">
        <f>'16 moi'!E10/'16 moi'!D10*100</f>
        <v>85.87698000307573</v>
      </c>
      <c r="F10" s="606">
        <f>'16 moi'!F10/'16 moi'!E10*100</f>
        <v>125.77809324420683</v>
      </c>
      <c r="H10" s="362"/>
      <c r="I10" s="362"/>
      <c r="J10" s="362"/>
      <c r="K10" s="362"/>
    </row>
    <row r="11" spans="1:11" ht="20.100000000000001" customHeight="1">
      <c r="A11" s="590" t="s">
        <v>636</v>
      </c>
      <c r="B11" s="606" t="s">
        <v>185</v>
      </c>
      <c r="C11" s="606">
        <f>'16 moi'!C11/'16 moi'!B11*100</f>
        <v>66.408078646425466</v>
      </c>
      <c r="D11" s="606">
        <f>'16 moi'!D11/'16 moi'!C11*100</f>
        <v>231.85297079556898</v>
      </c>
      <c r="E11" s="606">
        <f>'16 moi'!E11/'16 moi'!D11*100</f>
        <v>322.46883551231377</v>
      </c>
      <c r="F11" s="606">
        <f>'16 moi'!F11/'16 moi'!E11*100</f>
        <v>11.040920233829908</v>
      </c>
      <c r="H11" s="362"/>
      <c r="I11" s="362"/>
      <c r="J11" s="362"/>
      <c r="K11" s="362"/>
    </row>
    <row r="12" spans="1:11" ht="28.5" customHeight="1">
      <c r="A12" s="590" t="s">
        <v>637</v>
      </c>
      <c r="B12" s="606" t="s">
        <v>185</v>
      </c>
      <c r="C12" s="606"/>
      <c r="D12" s="606"/>
      <c r="E12" s="606"/>
      <c r="F12" s="606"/>
      <c r="H12" s="362"/>
      <c r="I12" s="362"/>
      <c r="J12" s="362"/>
      <c r="K12" s="362"/>
    </row>
    <row r="13" spans="1:11" ht="20.100000000000001" customHeight="1">
      <c r="A13" s="590" t="s">
        <v>553</v>
      </c>
      <c r="B13" s="606" t="s">
        <v>185</v>
      </c>
      <c r="C13" s="606">
        <f>'16 moi'!C13/'16 moi'!B13*100</f>
        <v>103.56895696174801</v>
      </c>
      <c r="D13" s="606">
        <f>'16 moi'!D13/'16 moi'!C13*100</f>
        <v>109.35117472122133</v>
      </c>
      <c r="E13" s="606">
        <f>'16 moi'!E13/'16 moi'!D13*100</f>
        <v>101.98218622579711</v>
      </c>
      <c r="F13" s="606">
        <f>'16 moi'!F13/'16 moi'!E13*100</f>
        <v>101.89857475728157</v>
      </c>
      <c r="H13" s="362"/>
      <c r="I13" s="362"/>
      <c r="J13" s="362"/>
      <c r="K13" s="362"/>
    </row>
    <row r="14" spans="1:11" ht="20.100000000000001" customHeight="1">
      <c r="A14" s="590" t="s">
        <v>638</v>
      </c>
      <c r="B14" s="606" t="s">
        <v>185</v>
      </c>
      <c r="C14" s="606">
        <f>'16 moi'!C14/'16 moi'!B14*100</f>
        <v>110.26099003352331</v>
      </c>
      <c r="D14" s="606">
        <f>'16 moi'!D14/'16 moi'!C14*100</f>
        <v>92.490091216131248</v>
      </c>
      <c r="E14" s="606">
        <f>'16 moi'!E14/'16 moi'!D14*100</f>
        <v>110.32891871219823</v>
      </c>
      <c r="F14" s="606">
        <f>'16 moi'!F14/'16 moi'!E14*100</f>
        <v>109.05431317856646</v>
      </c>
      <c r="H14" s="362"/>
      <c r="I14" s="362"/>
      <c r="J14" s="362"/>
      <c r="K14" s="362"/>
    </row>
    <row r="15" spans="1:11" ht="20.100000000000001" customHeight="1">
      <c r="A15" s="590" t="s">
        <v>561</v>
      </c>
      <c r="B15" s="606" t="s">
        <v>185</v>
      </c>
      <c r="C15" s="606">
        <f>'16 moi'!C15/'16 moi'!B15*100</f>
        <v>80.798700020294589</v>
      </c>
      <c r="D15" s="606">
        <f>'16 moi'!D15/'16 moi'!C15*100</f>
        <v>78.426960773950938</v>
      </c>
      <c r="E15" s="606">
        <f>'16 moi'!E15/'16 moi'!D15*100</f>
        <v>77.968172187742852</v>
      </c>
      <c r="F15" s="606">
        <f>'16 moi'!F15/'16 moi'!E15*100</f>
        <v>199.16901172531917</v>
      </c>
      <c r="H15" s="362"/>
      <c r="I15" s="362"/>
      <c r="J15" s="362"/>
      <c r="K15" s="362"/>
    </row>
    <row r="16" spans="1:11" ht="20.100000000000001" customHeight="1">
      <c r="A16" s="590" t="s">
        <v>566</v>
      </c>
      <c r="B16" s="606" t="s">
        <v>185</v>
      </c>
      <c r="C16" s="606">
        <f>'16 moi'!C16/'16 moi'!B16*100</f>
        <v>102.16071405299525</v>
      </c>
      <c r="D16" s="606">
        <f>'16 moi'!D16/'16 moi'!C16*100</f>
        <v>92.983710285377242</v>
      </c>
      <c r="E16" s="606">
        <f>'16 moi'!E16/'16 moi'!D16*100</f>
        <v>98.425777157002059</v>
      </c>
      <c r="F16" s="606">
        <f>'16 moi'!F16/'16 moi'!E16*100</f>
        <v>114.21892629504646</v>
      </c>
      <c r="H16" s="362"/>
      <c r="I16" s="362"/>
      <c r="J16" s="362"/>
      <c r="K16" s="362"/>
    </row>
    <row r="17" spans="1:11" ht="20.100000000000001" customHeight="1">
      <c r="A17" s="590" t="s">
        <v>569</v>
      </c>
      <c r="B17" s="606" t="s">
        <v>185</v>
      </c>
      <c r="C17" s="606">
        <f>'16 moi'!C17/'16 moi'!B17*100</f>
        <v>113.24315292595773</v>
      </c>
      <c r="D17" s="606">
        <f>'16 moi'!D17/'16 moi'!C17*100</f>
        <v>34.598088373839943</v>
      </c>
      <c r="E17" s="606">
        <f>'16 moi'!E17/'16 moi'!D17*100</f>
        <v>144.32979556376227</v>
      </c>
      <c r="F17" s="606">
        <f>'16 moi'!F17/'16 moi'!E17*100</f>
        <v>53.9053544799756</v>
      </c>
      <c r="H17" s="362"/>
      <c r="I17" s="362"/>
      <c r="J17" s="362"/>
      <c r="K17" s="362"/>
    </row>
    <row r="18" spans="1:11" ht="20.100000000000001" customHeight="1">
      <c r="A18" s="590" t="s">
        <v>575</v>
      </c>
      <c r="B18" s="606" t="s">
        <v>185</v>
      </c>
      <c r="C18" s="606">
        <f>'16 moi'!C18/'16 moi'!B18*100</f>
        <v>106.34348428995119</v>
      </c>
      <c r="D18" s="606">
        <f>'16 moi'!D18/'16 moi'!C18*100</f>
        <v>106.71440934961518</v>
      </c>
      <c r="E18" s="606">
        <f>'16 moi'!E18/'16 moi'!D18*100</f>
        <v>105.87582770837707</v>
      </c>
      <c r="F18" s="606">
        <f>'16 moi'!F18/'16 moi'!E18*100</f>
        <v>108.16810756716701</v>
      </c>
      <c r="H18" s="362"/>
      <c r="I18" s="362"/>
      <c r="J18" s="362"/>
      <c r="K18" s="362"/>
    </row>
    <row r="19" spans="1:11" ht="20.100000000000001" customHeight="1">
      <c r="A19" s="590" t="s">
        <v>578</v>
      </c>
      <c r="B19" s="606" t="s">
        <v>185</v>
      </c>
      <c r="C19" s="606">
        <f>'16 moi'!C19/'16 moi'!B19*100</f>
        <v>85.093750286643811</v>
      </c>
      <c r="D19" s="606">
        <f>'16 moi'!D19/'16 moi'!C19*100</f>
        <v>380.06428433141946</v>
      </c>
      <c r="E19" s="606">
        <f>'16 moi'!E19/'16 moi'!D19*100</f>
        <v>217.74933338834316</v>
      </c>
      <c r="F19" s="606">
        <f>'16 moi'!F19/'16 moi'!E19*100</f>
        <v>100.18218680861641</v>
      </c>
      <c r="H19" s="362"/>
      <c r="I19" s="362"/>
      <c r="J19" s="362"/>
      <c r="K19" s="362"/>
    </row>
    <row r="20" spans="1:11" ht="20.100000000000001" customHeight="1">
      <c r="A20" s="590" t="s">
        <v>579</v>
      </c>
      <c r="B20" s="606" t="s">
        <v>185</v>
      </c>
      <c r="C20" s="606">
        <f>'16 moi'!C20/'16 moi'!B20*100</f>
        <v>107.01977904394404</v>
      </c>
      <c r="D20" s="606">
        <f>'16 moi'!D20/'16 moi'!C20*100</f>
        <v>108.08237065750875</v>
      </c>
      <c r="E20" s="606">
        <f>'16 moi'!E20/'16 moi'!D20*100</f>
        <v>144.32048952047344</v>
      </c>
      <c r="F20" s="606">
        <f>'16 moi'!F20/'16 moi'!E20*100</f>
        <v>89.435149218785142</v>
      </c>
      <c r="H20" s="362"/>
      <c r="I20" s="362"/>
      <c r="J20" s="362"/>
      <c r="K20" s="362"/>
    </row>
    <row r="21" spans="1:11" ht="20.100000000000001" customHeight="1">
      <c r="A21" s="590" t="s">
        <v>587</v>
      </c>
      <c r="B21" s="606" t="s">
        <v>185</v>
      </c>
      <c r="C21" s="606">
        <f>'16 moi'!C21/'16 moi'!B21*100</f>
        <v>106.66207665033065</v>
      </c>
      <c r="D21" s="606">
        <f>'16 moi'!D21/'16 moi'!C21*100</f>
        <v>68.730700321698535</v>
      </c>
      <c r="E21" s="606">
        <f>'16 moi'!E21/'16 moi'!D21*100</f>
        <v>112.58648672482417</v>
      </c>
      <c r="F21" s="606">
        <f>'16 moi'!F21/'16 moi'!E21*100</f>
        <v>131.57710171565387</v>
      </c>
      <c r="H21" s="362"/>
      <c r="I21" s="362"/>
      <c r="J21" s="362"/>
      <c r="K21" s="362"/>
    </row>
    <row r="22" spans="1:11" ht="20.100000000000001" customHeight="1">
      <c r="A22" s="590" t="s">
        <v>639</v>
      </c>
      <c r="B22" s="606" t="s">
        <v>185</v>
      </c>
      <c r="C22" s="606">
        <f>'16 moi'!C22/'16 moi'!B22*100</f>
        <v>101.96318671070779</v>
      </c>
      <c r="D22" s="606">
        <f>'16 moi'!D22/'16 moi'!C22*100</f>
        <v>99.429877898360246</v>
      </c>
      <c r="E22" s="606">
        <f>'16 moi'!E22/'16 moi'!D22*100</f>
        <v>98.237058770469261</v>
      </c>
      <c r="F22" s="606">
        <f>'16 moi'!F22/'16 moi'!E22*100</f>
        <v>195.25385132517931</v>
      </c>
      <c r="H22" s="362"/>
      <c r="I22" s="362"/>
      <c r="J22" s="362"/>
      <c r="K22" s="362"/>
    </row>
    <row r="23" spans="1:11" ht="20.100000000000001" customHeight="1">
      <c r="A23" s="590" t="s">
        <v>594</v>
      </c>
      <c r="B23" s="606" t="s">
        <v>185</v>
      </c>
      <c r="C23" s="606">
        <f>'16 moi'!C23/'16 moi'!B23*100</f>
        <v>97.005867832384624</v>
      </c>
      <c r="D23" s="606">
        <f>'16 moi'!D23/'16 moi'!C23*100</f>
        <v>102.96606668829126</v>
      </c>
      <c r="E23" s="606">
        <f>'16 moi'!E23/'16 moi'!D23*100</f>
        <v>91.351196674484598</v>
      </c>
      <c r="F23" s="606">
        <f>'16 moi'!F23/'16 moi'!E23*100</f>
        <v>96.602913057447026</v>
      </c>
      <c r="H23" s="362"/>
      <c r="I23" s="362"/>
      <c r="J23" s="362"/>
      <c r="K23" s="362"/>
    </row>
    <row r="24" spans="1:11" ht="20.100000000000001" customHeight="1">
      <c r="A24" s="590" t="s">
        <v>595</v>
      </c>
      <c r="B24" s="606" t="s">
        <v>185</v>
      </c>
      <c r="C24" s="606">
        <f>'16 moi'!C24/'16 moi'!B24*100</f>
        <v>101.63181633942938</v>
      </c>
      <c r="D24" s="606">
        <f>'16 moi'!D24/'16 moi'!C24*100</f>
        <v>81.707329653721914</v>
      </c>
      <c r="E24" s="606">
        <f>'16 moi'!E24/'16 moi'!D24*100</f>
        <v>116.82831518853369</v>
      </c>
      <c r="F24" s="606">
        <f>'16 moi'!F24/'16 moi'!E24*100</f>
        <v>149.82034507787029</v>
      </c>
      <c r="H24" s="362"/>
      <c r="I24" s="362"/>
      <c r="J24" s="362"/>
      <c r="K24" s="362"/>
    </row>
    <row r="25" spans="1:11" ht="20.100000000000001" customHeight="1">
      <c r="A25" s="590" t="s">
        <v>599</v>
      </c>
      <c r="B25" s="606" t="s">
        <v>185</v>
      </c>
      <c r="C25" s="606">
        <f>'16 moi'!C25/'16 moi'!B25*100</f>
        <v>77.517189183640781</v>
      </c>
      <c r="D25" s="606">
        <f>'16 moi'!D25/'16 moi'!C25*100</f>
        <v>69.380877014170096</v>
      </c>
      <c r="E25" s="606">
        <f>'16 moi'!E25/'16 moi'!D25*100</f>
        <v>121.2669010138813</v>
      </c>
      <c r="F25" s="606">
        <f>'16 moi'!F25/'16 moi'!E25*100</f>
        <v>98.312460202855334</v>
      </c>
      <c r="H25" s="362"/>
      <c r="I25" s="362"/>
      <c r="J25" s="362"/>
      <c r="K25" s="362"/>
    </row>
    <row r="26" spans="1:11" ht="20.100000000000001" customHeight="1">
      <c r="A26" s="590" t="s">
        <v>640</v>
      </c>
      <c r="B26" s="606" t="s">
        <v>185</v>
      </c>
      <c r="C26" s="606">
        <f>'16 moi'!C26/'16 moi'!B26*100</f>
        <v>94.022043871934812</v>
      </c>
      <c r="D26" s="606">
        <f>'16 moi'!D26/'16 moi'!C26*100</f>
        <v>83.101940187087649</v>
      </c>
      <c r="E26" s="606">
        <f>'16 moi'!E26/'16 moi'!D26*100</f>
        <v>102.83980735630595</v>
      </c>
      <c r="F26" s="606">
        <f>'16 moi'!F26/'16 moi'!E26*100</f>
        <v>117.79145841002516</v>
      </c>
      <c r="H26" s="362"/>
      <c r="I26" s="362"/>
      <c r="J26" s="362"/>
      <c r="K26" s="362"/>
    </row>
    <row r="27" spans="1:11" ht="20.100000000000001" customHeight="1">
      <c r="A27" s="590" t="s">
        <v>641</v>
      </c>
      <c r="B27" s="606" t="s">
        <v>185</v>
      </c>
      <c r="C27" s="606">
        <f>'16 moi'!C27/'16 moi'!B27*100</f>
        <v>105.99959265617269</v>
      </c>
      <c r="D27" s="606">
        <f>'16 moi'!D27/'16 moi'!C27*100</f>
        <v>102.45029416339565</v>
      </c>
      <c r="E27" s="606">
        <f>'16 moi'!E27/'16 moi'!D27*100</f>
        <v>102.80024292004177</v>
      </c>
      <c r="F27" s="606">
        <f>'16 moi'!F27/'16 moi'!E27*100</f>
        <v>103.86999999826247</v>
      </c>
      <c r="H27" s="362"/>
      <c r="I27" s="362"/>
      <c r="J27" s="362"/>
      <c r="K27" s="362"/>
    </row>
    <row r="28" spans="1:11" ht="20.100000000000001" customHeight="1">
      <c r="A28" s="596" t="s">
        <v>642</v>
      </c>
      <c r="B28" s="607"/>
      <c r="C28" s="605"/>
      <c r="D28" s="605"/>
      <c r="E28" s="605"/>
      <c r="F28" s="605"/>
    </row>
    <row r="29" spans="1:11" ht="20.100000000000001" customHeight="1"/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</sheetData>
  <mergeCells count="1">
    <mergeCell ref="A1:F1"/>
  </mergeCells>
  <pageMargins left="0.74803149606299202" right="0.511811023622047" top="0.62992125984252001" bottom="0.62992125984252001" header="0.511811023622047" footer="0.23622047244094499"/>
  <pageSetup paperSize="9" firstPageNumber="45" orientation="portrait" useFirstPageNumber="1"/>
  <headerFooter alignWithMargins="0">
    <oddFooter>&amp;C&amp;10&amp;P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K43"/>
  <sheetViews>
    <sheetView topLeftCell="A12" workbookViewId="0">
      <selection sqref="A1:I26"/>
    </sheetView>
  </sheetViews>
  <sheetFormatPr defaultColWidth="9.140625" defaultRowHeight="12.75"/>
  <cols>
    <col min="1" max="3" width="1.7109375" style="196" customWidth="1"/>
    <col min="4" max="4" width="48.140625" style="196" customWidth="1"/>
    <col min="5" max="5" width="8.28515625" style="196" customWidth="1"/>
    <col min="6" max="6" width="8.140625" style="196" customWidth="1"/>
    <col min="7" max="8" width="9.28515625" style="196" customWidth="1"/>
    <col min="9" max="9" width="9.85546875" style="196" customWidth="1"/>
    <col min="10" max="16384" width="9.140625" style="196"/>
  </cols>
  <sheetData>
    <row r="1" spans="1:11" ht="24.95" customHeight="1">
      <c r="A1" s="829" t="s">
        <v>189</v>
      </c>
      <c r="B1" s="829"/>
      <c r="C1" s="829"/>
      <c r="D1" s="829"/>
      <c r="E1" s="829"/>
      <c r="F1" s="829"/>
      <c r="G1" s="829"/>
      <c r="H1" s="829"/>
      <c r="I1" s="829"/>
      <c r="J1" s="195"/>
    </row>
    <row r="2" spans="1:11" ht="24.95" customHeight="1">
      <c r="A2" s="208"/>
      <c r="B2" s="208"/>
      <c r="C2" s="208"/>
      <c r="D2" s="208"/>
      <c r="E2" s="208"/>
      <c r="F2" s="208"/>
      <c r="G2" s="208"/>
      <c r="H2" s="195"/>
      <c r="I2" s="195"/>
    </row>
    <row r="3" spans="1:11" ht="24.75" customHeight="1">
      <c r="A3" s="209"/>
      <c r="B3" s="209"/>
      <c r="C3" s="209"/>
      <c r="D3" s="209"/>
      <c r="E3" s="199"/>
      <c r="F3" s="199"/>
      <c r="G3" s="199"/>
      <c r="H3" s="199"/>
      <c r="I3" s="207" t="s">
        <v>190</v>
      </c>
    </row>
    <row r="4" spans="1:11" ht="25.5">
      <c r="A4" s="195"/>
      <c r="B4" s="195"/>
      <c r="C4" s="195"/>
      <c r="E4" s="614">
        <v>2018</v>
      </c>
      <c r="F4" s="614">
        <v>2019</v>
      </c>
      <c r="G4" s="614">
        <v>2020</v>
      </c>
      <c r="H4" s="615">
        <v>2021</v>
      </c>
      <c r="I4" s="616" t="s">
        <v>173</v>
      </c>
    </row>
    <row r="5" spans="1:11" ht="18" customHeight="1">
      <c r="A5" s="195"/>
      <c r="B5" s="195"/>
      <c r="C5" s="195"/>
      <c r="D5" s="195"/>
      <c r="E5" s="195"/>
      <c r="F5" s="195"/>
      <c r="G5" s="195"/>
      <c r="H5" s="195"/>
    </row>
    <row r="6" spans="1:11" ht="19.5" customHeight="1">
      <c r="A6" s="610" t="s">
        <v>191</v>
      </c>
      <c r="B6" s="610"/>
      <c r="C6" s="610"/>
      <c r="D6" s="610"/>
      <c r="E6" s="608">
        <f>E7+E26</f>
        <v>914689</v>
      </c>
      <c r="F6" s="608">
        <f t="shared" ref="F6:G6" si="0">F7+F26</f>
        <v>873946</v>
      </c>
      <c r="G6" s="608">
        <f t="shared" si="0"/>
        <v>893911</v>
      </c>
      <c r="H6" s="608">
        <f>H7+H26</f>
        <v>1039395</v>
      </c>
      <c r="I6" s="608">
        <f>I7+I26</f>
        <v>1130288</v>
      </c>
    </row>
    <row r="7" spans="1:11" ht="19.5" customHeight="1">
      <c r="A7" s="611"/>
      <c r="B7" s="610" t="s">
        <v>192</v>
      </c>
      <c r="C7" s="610"/>
      <c r="D7" s="610"/>
      <c r="E7" s="608">
        <f>E8+SUM(E11:E24)</f>
        <v>914689</v>
      </c>
      <c r="F7" s="608">
        <f>F8+SUM(F11:F24)</f>
        <v>873946</v>
      </c>
      <c r="G7" s="608">
        <f>G8+SUM(G11:G24)</f>
        <v>893911</v>
      </c>
      <c r="H7" s="608">
        <f>H8+SUM(H11:H24)</f>
        <v>1039395</v>
      </c>
      <c r="I7" s="608">
        <f>I8+SUM(I11:I24)</f>
        <v>1130288</v>
      </c>
    </row>
    <row r="8" spans="1:11" s="211" customFormat="1" ht="20.100000000000001" customHeight="1">
      <c r="C8" s="212" t="s">
        <v>193</v>
      </c>
      <c r="E8" s="215">
        <f>E9+E10</f>
        <v>22753</v>
      </c>
      <c r="F8" s="215">
        <f>F9+F10</f>
        <v>21976</v>
      </c>
      <c r="G8" s="215">
        <f>G9+G10</f>
        <v>28435</v>
      </c>
      <c r="H8" s="215">
        <f>H9+H10</f>
        <v>22647</v>
      </c>
      <c r="I8" s="215">
        <f>I9+I10</f>
        <v>36564</v>
      </c>
    </row>
    <row r="9" spans="1:11" s="211" customFormat="1" ht="20.100000000000001" customHeight="1">
      <c r="C9" s="613" t="s">
        <v>665</v>
      </c>
      <c r="E9" s="215"/>
      <c r="F9" s="215"/>
      <c r="G9" s="215"/>
      <c r="H9" s="215"/>
      <c r="I9" s="112"/>
    </row>
    <row r="10" spans="1:11" s="211" customFormat="1" ht="20.100000000000001" customHeight="1">
      <c r="C10" s="613" t="s">
        <v>666</v>
      </c>
      <c r="E10" s="375">
        <v>22753</v>
      </c>
      <c r="F10" s="375">
        <v>21976</v>
      </c>
      <c r="G10" s="375">
        <v>28435</v>
      </c>
      <c r="H10" s="375">
        <v>22647</v>
      </c>
      <c r="I10" s="375">
        <v>36564</v>
      </c>
    </row>
    <row r="11" spans="1:11" s="211" customFormat="1" ht="20.100000000000001" customHeight="1">
      <c r="C11" s="212" t="s">
        <v>194</v>
      </c>
      <c r="E11" s="215"/>
      <c r="F11" s="215"/>
      <c r="G11" s="215"/>
      <c r="H11" s="215"/>
      <c r="I11" s="375"/>
    </row>
    <row r="12" spans="1:11" s="211" customFormat="1" ht="20.100000000000001" customHeight="1">
      <c r="C12" s="212" t="s">
        <v>195</v>
      </c>
      <c r="E12" s="215"/>
      <c r="F12" s="215"/>
      <c r="G12" s="215"/>
      <c r="H12" s="215"/>
      <c r="I12" s="375"/>
    </row>
    <row r="13" spans="1:11" s="211" customFormat="1" ht="20.100000000000001" customHeight="1">
      <c r="C13" s="212" t="s">
        <v>196</v>
      </c>
      <c r="E13" s="375">
        <v>9521</v>
      </c>
      <c r="F13" s="375">
        <v>10432</v>
      </c>
      <c r="G13" s="375">
        <v>14196</v>
      </c>
      <c r="H13" s="375">
        <v>10133</v>
      </c>
      <c r="I13" s="375">
        <v>27354</v>
      </c>
    </row>
    <row r="14" spans="1:11" s="214" customFormat="1" ht="20.100000000000001" customHeight="1">
      <c r="B14" s="211"/>
      <c r="C14" s="212" t="s">
        <v>197</v>
      </c>
      <c r="E14" s="609"/>
      <c r="F14" s="609"/>
      <c r="G14" s="609"/>
      <c r="H14" s="609"/>
      <c r="I14" s="375"/>
      <c r="K14" s="211"/>
    </row>
    <row r="15" spans="1:11" s="214" customFormat="1" ht="20.100000000000001" customHeight="1">
      <c r="B15" s="211"/>
      <c r="C15" s="212" t="s">
        <v>198</v>
      </c>
      <c r="E15" s="375">
        <v>19179</v>
      </c>
      <c r="F15" s="375">
        <v>21996</v>
      </c>
      <c r="G15" s="375">
        <v>23089</v>
      </c>
      <c r="H15" s="375">
        <v>15234</v>
      </c>
      <c r="I15" s="375">
        <v>28892</v>
      </c>
      <c r="K15" s="211"/>
    </row>
    <row r="16" spans="1:11" s="214" customFormat="1" ht="20.100000000000001" customHeight="1">
      <c r="B16" s="211"/>
      <c r="C16" s="212" t="s">
        <v>199</v>
      </c>
      <c r="E16" s="375">
        <v>2502</v>
      </c>
      <c r="F16" s="375">
        <v>2587</v>
      </c>
      <c r="G16" s="375">
        <v>2985</v>
      </c>
      <c r="H16" s="375">
        <v>3438</v>
      </c>
      <c r="I16" s="375">
        <v>4273</v>
      </c>
      <c r="K16" s="211"/>
    </row>
    <row r="17" spans="1:11" s="214" customFormat="1" ht="20.100000000000001" customHeight="1">
      <c r="B17" s="211"/>
      <c r="C17" s="212" t="s">
        <v>200</v>
      </c>
      <c r="E17" s="375"/>
      <c r="F17" s="375"/>
      <c r="G17" s="375">
        <v>6639</v>
      </c>
      <c r="H17" s="375">
        <v>1</v>
      </c>
      <c r="I17" s="375"/>
      <c r="K17" s="211"/>
    </row>
    <row r="18" spans="1:11" s="214" customFormat="1" ht="20.100000000000001" customHeight="1">
      <c r="B18" s="211"/>
      <c r="C18" s="212" t="s">
        <v>201</v>
      </c>
      <c r="E18" s="609"/>
      <c r="F18" s="609"/>
      <c r="G18" s="609"/>
      <c r="H18" s="609"/>
      <c r="I18" s="375">
        <v>3</v>
      </c>
      <c r="K18" s="211"/>
    </row>
    <row r="19" spans="1:11" s="211" customFormat="1" ht="20.100000000000001" customHeight="1">
      <c r="C19" s="212" t="s">
        <v>202</v>
      </c>
      <c r="E19" s="215"/>
      <c r="F19" s="215"/>
      <c r="G19" s="215"/>
      <c r="H19" s="215"/>
      <c r="I19" s="375">
        <v>12</v>
      </c>
    </row>
    <row r="20" spans="1:11" s="211" customFormat="1" ht="20.100000000000001" customHeight="1">
      <c r="C20" s="212" t="s">
        <v>203</v>
      </c>
      <c r="E20" s="215"/>
      <c r="F20" s="215"/>
      <c r="G20" s="215"/>
      <c r="H20" s="215"/>
      <c r="I20" s="375">
        <v>29743</v>
      </c>
    </row>
    <row r="21" spans="1:11" s="211" customFormat="1" ht="20.100000000000001" customHeight="1">
      <c r="C21" s="212" t="s">
        <v>204</v>
      </c>
      <c r="E21" s="375">
        <f>4569+3</f>
        <v>4572</v>
      </c>
      <c r="F21" s="375">
        <f>3960+4</f>
        <v>3964</v>
      </c>
      <c r="G21" s="375">
        <v>3346</v>
      </c>
      <c r="H21" s="375">
        <v>9498</v>
      </c>
      <c r="I21" s="375"/>
    </row>
    <row r="22" spans="1:11" s="211" customFormat="1" ht="20.100000000000001" customHeight="1">
      <c r="C22" s="212" t="s">
        <v>205</v>
      </c>
      <c r="E22" s="215"/>
      <c r="F22" s="215"/>
      <c r="G22" s="215"/>
      <c r="H22" s="215"/>
      <c r="I22" s="215"/>
      <c r="J22" s="65"/>
    </row>
    <row r="23" spans="1:11" s="211" customFormat="1" ht="20.100000000000001" customHeight="1">
      <c r="C23" s="212" t="s">
        <v>206</v>
      </c>
      <c r="E23" s="215"/>
      <c r="F23" s="215"/>
      <c r="G23" s="215"/>
      <c r="H23" s="215"/>
      <c r="I23" s="215"/>
      <c r="J23" s="65"/>
    </row>
    <row r="24" spans="1:11" s="211" customFormat="1" ht="20.100000000000001" customHeight="1">
      <c r="C24" s="212" t="s">
        <v>207</v>
      </c>
      <c r="E24" s="375">
        <f>3232+1639+43867+61043+1410+744971</f>
        <v>856162</v>
      </c>
      <c r="F24" s="375">
        <f>6723+1810+219+39637+750+62984+700868</f>
        <v>812991</v>
      </c>
      <c r="G24" s="375">
        <v>815221</v>
      </c>
      <c r="H24" s="375">
        <v>978444</v>
      </c>
      <c r="I24" s="375">
        <v>1003447</v>
      </c>
    </row>
    <row r="25" spans="1:11" s="211" customFormat="1" ht="20.100000000000001" customHeight="1">
      <c r="C25" s="212" t="s">
        <v>208</v>
      </c>
      <c r="E25" s="215"/>
      <c r="F25" s="215"/>
      <c r="G25" s="215"/>
      <c r="H25" s="215"/>
      <c r="I25" s="215"/>
      <c r="J25" s="65"/>
      <c r="K25" s="65"/>
    </row>
    <row r="26" spans="1:11" s="197" customFormat="1" ht="19.5" customHeight="1">
      <c r="A26" s="610"/>
      <c r="B26" s="610" t="s">
        <v>209</v>
      </c>
      <c r="C26" s="612"/>
      <c r="D26" s="610"/>
      <c r="E26" s="608"/>
      <c r="F26" s="608"/>
      <c r="G26" s="608"/>
      <c r="H26" s="608"/>
      <c r="I26" s="608"/>
      <c r="J26" s="65"/>
      <c r="K26" s="65"/>
    </row>
    <row r="27" spans="1:11" ht="19.5" customHeight="1">
      <c r="C27" s="482"/>
      <c r="E27" s="197"/>
      <c r="F27" s="197"/>
      <c r="G27" s="197"/>
      <c r="H27" s="195"/>
      <c r="I27" s="195"/>
      <c r="J27" s="65"/>
      <c r="K27" s="65"/>
    </row>
    <row r="28" spans="1:11" ht="19.5" customHeight="1">
      <c r="C28" s="482"/>
      <c r="E28" s="197"/>
      <c r="F28" s="197"/>
      <c r="G28" s="197"/>
      <c r="H28" s="195"/>
      <c r="I28" s="195"/>
      <c r="J28" s="65"/>
      <c r="K28" s="65"/>
    </row>
    <row r="29" spans="1:11" ht="19.5" customHeight="1">
      <c r="C29" s="482"/>
      <c r="E29" s="197"/>
      <c r="F29" s="197"/>
      <c r="G29" s="197"/>
      <c r="H29" s="195"/>
      <c r="I29" s="195"/>
      <c r="J29" s="65"/>
      <c r="K29" s="65"/>
    </row>
    <row r="30" spans="1:11" ht="19.5" customHeight="1">
      <c r="C30" s="482"/>
      <c r="E30" s="197"/>
      <c r="F30" s="197"/>
      <c r="G30" s="197"/>
      <c r="H30" s="195"/>
      <c r="I30" s="195"/>
    </row>
    <row r="31" spans="1:11" ht="14.1" customHeight="1">
      <c r="C31" s="482"/>
      <c r="E31" s="197"/>
      <c r="F31" s="197"/>
      <c r="G31" s="197"/>
      <c r="H31" s="195"/>
      <c r="I31" s="195"/>
    </row>
    <row r="32" spans="1:11">
      <c r="A32" s="195"/>
      <c r="B32" s="195"/>
      <c r="C32" s="195"/>
      <c r="E32" s="195"/>
      <c r="F32" s="195"/>
      <c r="G32" s="205"/>
      <c r="H32" s="205"/>
      <c r="I32" s="195"/>
    </row>
    <row r="33" spans="1:9">
      <c r="A33" s="195"/>
      <c r="B33" s="195"/>
      <c r="C33" s="195"/>
      <c r="D33" s="204"/>
      <c r="E33" s="195"/>
      <c r="F33" s="195"/>
      <c r="G33" s="205"/>
      <c r="H33" s="205"/>
      <c r="I33" s="195"/>
    </row>
    <row r="34" spans="1:9">
      <c r="A34" s="195"/>
      <c r="B34" s="195"/>
      <c r="C34" s="195"/>
      <c r="D34" s="204"/>
      <c r="E34" s="195"/>
      <c r="F34" s="195"/>
      <c r="G34" s="205"/>
      <c r="H34" s="205"/>
      <c r="I34" s="195"/>
    </row>
    <row r="35" spans="1:9">
      <c r="A35" s="195"/>
      <c r="B35" s="195"/>
      <c r="C35" s="195"/>
      <c r="D35" s="204"/>
      <c r="E35" s="195"/>
      <c r="F35" s="195"/>
      <c r="G35" s="205"/>
      <c r="H35" s="205"/>
      <c r="I35" s="195"/>
    </row>
    <row r="36" spans="1:9">
      <c r="A36" s="195"/>
      <c r="B36" s="195"/>
      <c r="C36" s="195"/>
      <c r="D36" s="204"/>
      <c r="E36" s="195"/>
      <c r="F36" s="195"/>
      <c r="G36" s="205"/>
      <c r="H36" s="205"/>
      <c r="I36" s="195"/>
    </row>
    <row r="37" spans="1:9">
      <c r="A37" s="195"/>
      <c r="B37" s="195"/>
      <c r="C37" s="195"/>
      <c r="D37" s="204"/>
      <c r="E37" s="195"/>
      <c r="F37" s="195"/>
      <c r="G37" s="205"/>
      <c r="H37" s="205"/>
      <c r="I37" s="195"/>
    </row>
    <row r="38" spans="1:9">
      <c r="A38" s="195"/>
      <c r="B38" s="195"/>
      <c r="C38" s="195"/>
      <c r="D38" s="204"/>
      <c r="E38" s="195"/>
      <c r="F38" s="195"/>
      <c r="G38" s="205"/>
      <c r="H38" s="205"/>
      <c r="I38" s="195"/>
    </row>
    <row r="39" spans="1:9">
      <c r="A39" s="195"/>
      <c r="B39" s="195"/>
      <c r="C39" s="195"/>
      <c r="D39" s="204"/>
      <c r="E39" s="195"/>
      <c r="F39" s="195"/>
      <c r="G39" s="205"/>
      <c r="H39" s="205"/>
      <c r="I39" s="195"/>
    </row>
    <row r="40" spans="1:9">
      <c r="A40" s="195"/>
      <c r="B40" s="195"/>
      <c r="C40" s="195"/>
      <c r="D40" s="204"/>
      <c r="E40" s="195"/>
      <c r="F40" s="205"/>
      <c r="G40" s="205"/>
      <c r="H40" s="195"/>
      <c r="I40" s="195"/>
    </row>
    <row r="41" spans="1:9">
      <c r="A41" s="197"/>
      <c r="B41" s="197"/>
      <c r="C41" s="197"/>
      <c r="D41" s="195"/>
      <c r="E41" s="195"/>
      <c r="F41" s="195"/>
      <c r="G41" s="205"/>
      <c r="H41" s="205"/>
      <c r="I41" s="195"/>
    </row>
    <row r="42" spans="1:9">
      <c r="A42" s="201"/>
      <c r="B42" s="201"/>
      <c r="C42" s="201"/>
      <c r="D42" s="195"/>
      <c r="E42" s="195"/>
      <c r="F42" s="195"/>
      <c r="G42" s="205"/>
      <c r="H42" s="205"/>
      <c r="I42" s="195"/>
    </row>
    <row r="43" spans="1:9">
      <c r="A43" s="197"/>
      <c r="B43" s="197"/>
      <c r="C43" s="197"/>
      <c r="E43" s="195"/>
      <c r="F43" s="195"/>
      <c r="G43" s="195"/>
      <c r="H43" s="195"/>
    </row>
  </sheetData>
  <mergeCells count="1">
    <mergeCell ref="A1:I1"/>
  </mergeCells>
  <pageMargins left="0.75" right="0.5" top="0.75" bottom="0.75" header="0.5" footer="0.25"/>
  <pageSetup paperSize="9" orientation="portrait" r:id="rId1"/>
  <headerFooter alignWithMargins="0">
    <oddFooter>&amp;C&amp;11&amp;P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</sheetPr>
  <dimension ref="A1:J26"/>
  <sheetViews>
    <sheetView topLeftCell="A11" workbookViewId="0">
      <selection sqref="A1:I26"/>
    </sheetView>
  </sheetViews>
  <sheetFormatPr defaultColWidth="9.140625" defaultRowHeight="12.75"/>
  <cols>
    <col min="1" max="3" width="1.7109375" style="196" customWidth="1"/>
    <col min="4" max="4" width="48.140625" style="196" customWidth="1"/>
    <col min="5" max="5" width="8.28515625" style="196" customWidth="1"/>
    <col min="6" max="6" width="8.140625" style="196" customWidth="1"/>
    <col min="7" max="8" width="7.7109375" style="196" customWidth="1"/>
    <col min="9" max="9" width="10.140625" style="196" customWidth="1"/>
    <col min="10" max="16384" width="9.140625" style="196"/>
  </cols>
  <sheetData>
    <row r="1" spans="1:9" ht="20.100000000000001" customHeight="1">
      <c r="A1" s="829" t="s">
        <v>210</v>
      </c>
      <c r="B1" s="829"/>
      <c r="C1" s="829"/>
      <c r="D1" s="829"/>
      <c r="E1" s="829"/>
      <c r="F1" s="829"/>
      <c r="G1" s="829"/>
      <c r="H1" s="829"/>
      <c r="I1" s="829"/>
    </row>
    <row r="2" spans="1:9" ht="20.100000000000001" customHeight="1">
      <c r="A2" s="208"/>
      <c r="B2" s="208"/>
      <c r="C2" s="208"/>
      <c r="D2" s="208"/>
      <c r="E2" s="208"/>
      <c r="F2" s="195"/>
      <c r="G2" s="195"/>
    </row>
    <row r="3" spans="1:9" ht="20.100000000000001" customHeight="1">
      <c r="A3" s="209"/>
      <c r="B3" s="209"/>
      <c r="C3" s="199"/>
      <c r="D3" s="199"/>
      <c r="E3" s="199"/>
      <c r="F3" s="199"/>
      <c r="G3" s="206"/>
      <c r="I3" s="621" t="s">
        <v>211</v>
      </c>
    </row>
    <row r="4" spans="1:9" ht="25.5">
      <c r="A4" s="195"/>
      <c r="B4" s="195"/>
      <c r="C4" s="195"/>
      <c r="D4" s="195"/>
      <c r="E4" s="614">
        <v>2018</v>
      </c>
      <c r="F4" s="614">
        <v>2019</v>
      </c>
      <c r="G4" s="614">
        <v>2020</v>
      </c>
      <c r="H4" s="615">
        <v>2021</v>
      </c>
      <c r="I4" s="616" t="s">
        <v>173</v>
      </c>
    </row>
    <row r="5" spans="1:9">
      <c r="A5" s="195"/>
      <c r="B5" s="195"/>
      <c r="C5" s="195"/>
      <c r="D5" s="195"/>
      <c r="E5" s="195"/>
      <c r="F5" s="195"/>
      <c r="G5" s="195"/>
      <c r="H5" s="195"/>
      <c r="I5" s="210"/>
    </row>
    <row r="6" spans="1:9" ht="20.25" customHeight="1">
      <c r="A6" s="610" t="s">
        <v>191</v>
      </c>
      <c r="B6" s="610"/>
      <c r="C6" s="610"/>
      <c r="D6" s="610"/>
      <c r="E6" s="620">
        <f>E7+E26</f>
        <v>100</v>
      </c>
      <c r="F6" s="620">
        <f>F7+F26</f>
        <v>100</v>
      </c>
      <c r="G6" s="620">
        <f>G7+G26</f>
        <v>100</v>
      </c>
      <c r="H6" s="620">
        <f>H7+H26</f>
        <v>100</v>
      </c>
      <c r="I6" s="620">
        <f>I7+J26</f>
        <v>100</v>
      </c>
    </row>
    <row r="7" spans="1:9" ht="20.25" customHeight="1">
      <c r="A7" s="611"/>
      <c r="B7" s="610" t="s">
        <v>192</v>
      </c>
      <c r="C7" s="610"/>
      <c r="D7" s="610"/>
      <c r="E7" s="620">
        <f>E8+SUM(E13:E25)</f>
        <v>100</v>
      </c>
      <c r="F7" s="620">
        <f>F8+SUM(F13:F25)</f>
        <v>100</v>
      </c>
      <c r="G7" s="620">
        <f>G8+SUM(G13:G25)</f>
        <v>100</v>
      </c>
      <c r="H7" s="620">
        <f>H8+SUM(H13:H25)</f>
        <v>100</v>
      </c>
      <c r="I7" s="620">
        <f>I8+SUM(I13:I25)</f>
        <v>100</v>
      </c>
    </row>
    <row r="8" spans="1:9" ht="20.25" customHeight="1">
      <c r="A8" s="211"/>
      <c r="B8" s="211"/>
      <c r="C8" s="212" t="s">
        <v>193</v>
      </c>
      <c r="D8" s="211"/>
      <c r="E8" s="618">
        <f>E10</f>
        <v>2.4875121489380545</v>
      </c>
      <c r="F8" s="618">
        <f>F10</f>
        <v>2.5145718385346463</v>
      </c>
      <c r="G8" s="618">
        <f>G10</f>
        <v>3.1809654428684735</v>
      </c>
      <c r="H8" s="618">
        <f>H10</f>
        <v>2.1788636658825569</v>
      </c>
      <c r="I8" s="617">
        <f>I10</f>
        <v>3.2349277352320822</v>
      </c>
    </row>
    <row r="9" spans="1:9" ht="20.25" customHeight="1">
      <c r="A9" s="211"/>
      <c r="B9" s="211"/>
      <c r="C9" s="613" t="s">
        <v>665</v>
      </c>
      <c r="D9" s="211"/>
      <c r="E9" s="617"/>
      <c r="F9" s="617"/>
      <c r="G9" s="617"/>
      <c r="H9" s="617"/>
      <c r="I9" s="617"/>
    </row>
    <row r="10" spans="1:9" ht="20.25" customHeight="1">
      <c r="A10" s="211"/>
      <c r="B10" s="211"/>
      <c r="C10" s="613" t="s">
        <v>666</v>
      </c>
      <c r="D10" s="211"/>
      <c r="E10" s="617">
        <f>'18'!E10/'18'!E7*100</f>
        <v>2.4875121489380545</v>
      </c>
      <c r="F10" s="617">
        <f>'18'!F10/'18'!F7*100</f>
        <v>2.5145718385346463</v>
      </c>
      <c r="G10" s="617">
        <f>'18'!G10/'18'!G7*100</f>
        <v>3.1809654428684735</v>
      </c>
      <c r="H10" s="617">
        <f>'18'!H10/'18'!H7*100</f>
        <v>2.1788636658825569</v>
      </c>
      <c r="I10" s="617">
        <f>'18'!I10/'18'!I6*100</f>
        <v>3.2349277352320822</v>
      </c>
    </row>
    <row r="11" spans="1:9" ht="20.25" customHeight="1">
      <c r="A11" s="211"/>
      <c r="B11" s="211"/>
      <c r="C11" s="212" t="s">
        <v>194</v>
      </c>
      <c r="D11" s="211"/>
      <c r="E11" s="617"/>
      <c r="F11" s="617"/>
      <c r="G11" s="617"/>
      <c r="H11" s="617"/>
      <c r="I11" s="617"/>
    </row>
    <row r="12" spans="1:9" ht="20.25" customHeight="1">
      <c r="A12" s="211"/>
      <c r="B12" s="211"/>
      <c r="C12" s="212" t="s">
        <v>195</v>
      </c>
      <c r="D12" s="211"/>
      <c r="E12" s="617"/>
      <c r="F12" s="617"/>
      <c r="G12" s="617"/>
      <c r="H12" s="617"/>
      <c r="I12" s="617"/>
    </row>
    <row r="13" spans="1:9" ht="20.25" customHeight="1">
      <c r="A13" s="211"/>
      <c r="B13" s="211"/>
      <c r="C13" s="212" t="s">
        <v>196</v>
      </c>
      <c r="D13" s="211"/>
      <c r="E13" s="617">
        <f>'18'!E13/'18'!E7*100</f>
        <v>1.0409002404095817</v>
      </c>
      <c r="F13" s="617">
        <f>'18'!F13/'18'!F7*100</f>
        <v>1.1936664279028681</v>
      </c>
      <c r="G13" s="617">
        <f>'18'!G13/'18'!G7*100</f>
        <v>1.5880775602940336</v>
      </c>
      <c r="H13" s="617">
        <f>'18'!H13/'18'!H7*100</f>
        <v>0.97489404894193255</v>
      </c>
      <c r="I13" s="617">
        <f>'18'!I13/'18'!I7*100</f>
        <v>2.4200911626063446</v>
      </c>
    </row>
    <row r="14" spans="1:9" ht="20.25" customHeight="1">
      <c r="A14" s="214"/>
      <c r="B14" s="211"/>
      <c r="C14" s="212" t="s">
        <v>197</v>
      </c>
      <c r="D14" s="214"/>
      <c r="E14" s="617"/>
      <c r="F14" s="617"/>
      <c r="G14" s="617"/>
      <c r="H14" s="617"/>
      <c r="I14" s="617"/>
    </row>
    <row r="15" spans="1:9" ht="20.25" customHeight="1">
      <c r="A15" s="214"/>
      <c r="B15" s="211"/>
      <c r="C15" s="212" t="s">
        <v>198</v>
      </c>
      <c r="D15" s="214"/>
      <c r="E15" s="617">
        <f>'18'!E15/'18'!E7*100</f>
        <v>2.0967782492191334</v>
      </c>
      <c r="F15" s="617">
        <f>'18'!F15/'18'!F7*100</f>
        <v>2.5168603094470368</v>
      </c>
      <c r="G15" s="617">
        <f>'18'!G15/'18'!G7*100</f>
        <v>2.5829193286579981</v>
      </c>
      <c r="H15" s="617">
        <f>'18'!H15/'18'!H7*100</f>
        <v>1.4656603120084279</v>
      </c>
      <c r="I15" s="617">
        <f>'18'!I15/'18'!I7*100</f>
        <v>2.5561626771229986</v>
      </c>
    </row>
    <row r="16" spans="1:9" ht="20.25" customHeight="1">
      <c r="A16" s="214"/>
      <c r="B16" s="211"/>
      <c r="C16" s="212" t="s">
        <v>199</v>
      </c>
      <c r="D16" s="214"/>
      <c r="E16" s="617">
        <f>'18'!E16/'18'!E7*100</f>
        <v>0.27353559515857306</v>
      </c>
      <c r="F16" s="617">
        <f>'18'!F16/'18'!F7*100</f>
        <v>0.29601371251770703</v>
      </c>
      <c r="G16" s="617">
        <f>'18'!G16/'18'!G7*100</f>
        <v>0.3339258606281833</v>
      </c>
      <c r="H16" s="617">
        <f>'18'!H16/'18'!H7*100</f>
        <v>0.330769341780555</v>
      </c>
      <c r="I16" s="617">
        <f>'18'!I16/'18'!I7*100</f>
        <v>0.37804524156675112</v>
      </c>
    </row>
    <row r="17" spans="1:10" ht="20.25" customHeight="1">
      <c r="A17" s="214"/>
      <c r="B17" s="211"/>
      <c r="C17" s="212" t="s">
        <v>200</v>
      </c>
      <c r="D17" s="214"/>
      <c r="E17" s="617"/>
      <c r="F17" s="617"/>
      <c r="G17" s="617">
        <f>'18'!G17/'18'!G7*100</f>
        <v>0.74269138650268318</v>
      </c>
      <c r="H17" s="617">
        <f>'18'!H17/'18'!H7*100</f>
        <v>9.6209814363163181E-5</v>
      </c>
      <c r="I17" s="617"/>
    </row>
    <row r="18" spans="1:10" ht="20.25" customHeight="1">
      <c r="A18" s="214"/>
      <c r="B18" s="211"/>
      <c r="C18" s="212" t="s">
        <v>201</v>
      </c>
      <c r="D18" s="214"/>
      <c r="E18" s="617"/>
      <c r="F18" s="617"/>
      <c r="G18" s="617"/>
      <c r="H18" s="617"/>
      <c r="I18" s="617">
        <f>'18'!I18/'18'!I7*100</f>
        <v>2.65419079031185E-4</v>
      </c>
    </row>
    <row r="19" spans="1:10" ht="20.25" customHeight="1">
      <c r="A19" s="211"/>
      <c r="B19" s="211"/>
      <c r="C19" s="212" t="s">
        <v>202</v>
      </c>
      <c r="D19" s="211"/>
      <c r="E19" s="617"/>
      <c r="F19" s="617"/>
      <c r="G19" s="617"/>
      <c r="H19" s="617"/>
      <c r="I19" s="617">
        <f>'18'!I19/'18'!I7*100</f>
        <v>1.06167631612474E-3</v>
      </c>
    </row>
    <row r="20" spans="1:10" ht="20.25" customHeight="1">
      <c r="A20" s="211"/>
      <c r="B20" s="211"/>
      <c r="C20" s="212" t="s">
        <v>203</v>
      </c>
      <c r="D20" s="211"/>
      <c r="E20" s="617"/>
      <c r="F20" s="617"/>
      <c r="G20" s="617"/>
      <c r="H20" s="617"/>
      <c r="I20" s="617">
        <f>'18'!I20/'18'!I7*100</f>
        <v>2.6314532225415115</v>
      </c>
    </row>
    <row r="21" spans="1:10" ht="20.25" customHeight="1">
      <c r="A21" s="211"/>
      <c r="B21" s="211"/>
      <c r="C21" s="212" t="s">
        <v>204</v>
      </c>
      <c r="D21" s="211"/>
      <c r="E21" s="617">
        <f>'18'!E21/'18'!E7*100</f>
        <v>0.49984202280775214</v>
      </c>
      <c r="F21" s="617">
        <f>'18'!F21/'18'!F7*100</f>
        <v>0.45357493483579081</v>
      </c>
      <c r="G21" s="617">
        <f>'18'!G21/'18'!G7*100</f>
        <v>0.37431019419159178</v>
      </c>
      <c r="H21" s="617">
        <f>'18'!H21/'18'!H7*100</f>
        <v>0.91380081682132397</v>
      </c>
      <c r="I21" s="619"/>
      <c r="J21" s="210"/>
    </row>
    <row r="22" spans="1:10" ht="20.25" customHeight="1">
      <c r="A22" s="211"/>
      <c r="B22" s="211"/>
      <c r="C22" s="212" t="s">
        <v>205</v>
      </c>
      <c r="D22" s="211"/>
      <c r="E22" s="617"/>
      <c r="F22" s="617"/>
      <c r="G22" s="617"/>
      <c r="H22" s="617"/>
      <c r="I22" s="619"/>
      <c r="J22" s="210"/>
    </row>
    <row r="23" spans="1:10" ht="20.25" customHeight="1">
      <c r="A23" s="211"/>
      <c r="B23" s="211"/>
      <c r="C23" s="212" t="s">
        <v>206</v>
      </c>
      <c r="D23" s="211"/>
      <c r="E23" s="617"/>
      <c r="F23" s="617"/>
      <c r="G23" s="617"/>
      <c r="H23" s="617"/>
      <c r="I23" s="619"/>
      <c r="J23" s="210"/>
    </row>
    <row r="24" spans="1:10" ht="17.25" customHeight="1">
      <c r="A24" s="211"/>
      <c r="B24" s="211"/>
      <c r="C24" s="212" t="s">
        <v>207</v>
      </c>
      <c r="D24" s="211"/>
      <c r="E24" s="617">
        <f>'18'!E24/'18'!E7*100</f>
        <v>93.601431743466904</v>
      </c>
      <c r="F24" s="617">
        <f>'18'!F24/'18'!F7*100</f>
        <v>93.02531277676195</v>
      </c>
      <c r="G24" s="617">
        <f>'18'!G24/'18'!G7*100</f>
        <v>91.197110226857035</v>
      </c>
      <c r="H24" s="617">
        <f>'18'!H24/'18'!H7*100</f>
        <v>94.135915604750835</v>
      </c>
      <c r="I24" s="617">
        <f>'18'!I24/'18'!I7*100</f>
        <v>88.777992865535154</v>
      </c>
    </row>
    <row r="25" spans="1:10" ht="17.25" customHeight="1">
      <c r="A25" s="211"/>
      <c r="B25" s="211"/>
      <c r="C25" s="212" t="s">
        <v>208</v>
      </c>
      <c r="D25" s="211"/>
      <c r="E25" s="617"/>
      <c r="F25" s="619"/>
      <c r="G25" s="619"/>
      <c r="H25" s="619"/>
      <c r="I25" s="619"/>
      <c r="J25" s="210"/>
    </row>
    <row r="26" spans="1:10" ht="19.5" customHeight="1">
      <c r="A26" s="610"/>
      <c r="B26" s="610" t="s">
        <v>209</v>
      </c>
      <c r="C26" s="612"/>
      <c r="D26" s="610"/>
      <c r="E26" s="619"/>
      <c r="F26" s="619"/>
      <c r="G26" s="619"/>
      <c r="H26" s="619"/>
      <c r="I26" s="619"/>
    </row>
  </sheetData>
  <mergeCells count="1">
    <mergeCell ref="A1:I1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FF00"/>
  </sheetPr>
  <dimension ref="A1:I126"/>
  <sheetViews>
    <sheetView topLeftCell="A18" workbookViewId="0">
      <selection sqref="A1:I26"/>
    </sheetView>
  </sheetViews>
  <sheetFormatPr defaultColWidth="9.140625" defaultRowHeight="12.75"/>
  <cols>
    <col min="1" max="3" width="1.7109375" style="196" customWidth="1"/>
    <col min="4" max="4" width="51.28515625" style="196" customWidth="1"/>
    <col min="5" max="5" width="8.7109375" style="196" customWidth="1"/>
    <col min="6" max="6" width="7.7109375" style="196" customWidth="1"/>
    <col min="7" max="7" width="8.7109375" style="196" customWidth="1"/>
    <col min="8" max="8" width="10" style="196" customWidth="1"/>
    <col min="9" max="9" width="10.42578125" style="196" customWidth="1"/>
    <col min="10" max="16384" width="9.140625" style="196"/>
  </cols>
  <sheetData>
    <row r="1" spans="1:9" s="483" customFormat="1" ht="20.100000000000001" customHeight="1">
      <c r="A1" s="830" t="s">
        <v>212</v>
      </c>
      <c r="B1" s="830"/>
      <c r="C1" s="830"/>
      <c r="D1" s="830"/>
      <c r="E1" s="830"/>
      <c r="F1" s="830"/>
      <c r="G1" s="830"/>
      <c r="H1" s="830"/>
      <c r="I1" s="830"/>
    </row>
    <row r="2" spans="1:9" ht="20.100000000000001" customHeight="1">
      <c r="C2" s="195"/>
      <c r="D2" s="195"/>
      <c r="E2" s="195"/>
      <c r="F2" s="195"/>
    </row>
    <row r="3" spans="1:9" ht="20.100000000000001" customHeight="1">
      <c r="A3" s="198"/>
      <c r="B3" s="198"/>
      <c r="C3" s="199"/>
      <c r="D3" s="199"/>
      <c r="E3" s="199"/>
      <c r="I3" s="484" t="s">
        <v>190</v>
      </c>
    </row>
    <row r="4" spans="1:9" ht="33" customHeight="1">
      <c r="E4" s="82">
        <v>2018</v>
      </c>
      <c r="F4" s="82">
        <v>2019</v>
      </c>
      <c r="G4" s="82">
        <v>2020</v>
      </c>
      <c r="H4" s="148">
        <v>2021</v>
      </c>
      <c r="I4" s="463" t="s">
        <v>173</v>
      </c>
    </row>
    <row r="5" spans="1:9" ht="27" customHeight="1">
      <c r="E5" s="195"/>
      <c r="F5" s="195"/>
      <c r="G5" s="195"/>
    </row>
    <row r="6" spans="1:9" ht="15.95" customHeight="1">
      <c r="A6" s="485" t="s">
        <v>213</v>
      </c>
      <c r="B6" s="485"/>
      <c r="C6" s="485"/>
      <c r="D6" s="485"/>
      <c r="E6" s="622">
        <f>E8+E9</f>
        <v>848200</v>
      </c>
      <c r="F6" s="622">
        <f>F8+F9</f>
        <v>763294</v>
      </c>
      <c r="G6" s="622">
        <f>G8+G9</f>
        <v>851160</v>
      </c>
      <c r="H6" s="622">
        <f>H8+H9</f>
        <v>850185</v>
      </c>
      <c r="I6" s="622">
        <f>I8+I9</f>
        <v>858205</v>
      </c>
    </row>
    <row r="7" spans="1:9" s="487" customFormat="1" ht="15.95" customHeight="1">
      <c r="A7" s="486"/>
      <c r="B7" s="486" t="s">
        <v>151</v>
      </c>
      <c r="C7" s="486"/>
      <c r="D7" s="486"/>
      <c r="E7" s="623"/>
      <c r="F7" s="623"/>
      <c r="G7" s="623"/>
      <c r="H7" s="623"/>
      <c r="I7" s="623"/>
    </row>
    <row r="8" spans="1:9" ht="19.5" customHeight="1">
      <c r="A8" s="485" t="s">
        <v>214</v>
      </c>
      <c r="B8" s="485"/>
      <c r="C8" s="485"/>
      <c r="D8" s="485"/>
      <c r="E8" s="624"/>
      <c r="F8" s="624"/>
      <c r="G8" s="624"/>
      <c r="H8" s="624"/>
      <c r="I8" s="624"/>
    </row>
    <row r="9" spans="1:9" ht="19.5" customHeight="1">
      <c r="A9" s="485" t="s">
        <v>215</v>
      </c>
      <c r="B9" s="485"/>
      <c r="C9" s="485"/>
      <c r="D9" s="485"/>
      <c r="E9" s="622">
        <f>E10+E13+E25+E26</f>
        <v>848200</v>
      </c>
      <c r="F9" s="622">
        <f>F10+F13+F25+F26</f>
        <v>763294</v>
      </c>
      <c r="G9" s="622">
        <f t="shared" ref="G9:I9" si="0">G10+G13+G25+G26</f>
        <v>851160</v>
      </c>
      <c r="H9" s="622">
        <f t="shared" si="0"/>
        <v>850185</v>
      </c>
      <c r="I9" s="622">
        <f t="shared" si="0"/>
        <v>858205</v>
      </c>
    </row>
    <row r="10" spans="1:9" ht="19.5" customHeight="1">
      <c r="A10" s="485"/>
      <c r="B10" s="485" t="s">
        <v>216</v>
      </c>
      <c r="C10" s="485"/>
      <c r="D10" s="485"/>
      <c r="E10" s="625">
        <f>107168+61586-12662</f>
        <v>156092</v>
      </c>
      <c r="F10" s="625">
        <f>107346+69425-17984</f>
        <v>158787</v>
      </c>
      <c r="G10" s="625">
        <v>169987</v>
      </c>
      <c r="H10" s="625">
        <v>99479</v>
      </c>
      <c r="I10" s="624">
        <v>132498</v>
      </c>
    </row>
    <row r="11" spans="1:9" ht="19.5" customHeight="1">
      <c r="A11" s="485"/>
      <c r="B11" s="485"/>
      <c r="C11" s="195" t="s">
        <v>217</v>
      </c>
      <c r="D11" s="485"/>
      <c r="E11" s="626"/>
      <c r="F11" s="626"/>
      <c r="G11" s="626"/>
      <c r="H11" s="626"/>
      <c r="I11" s="627"/>
    </row>
    <row r="12" spans="1:9" ht="19.5" customHeight="1">
      <c r="A12" s="485"/>
      <c r="B12" s="485"/>
      <c r="C12" s="195" t="s">
        <v>218</v>
      </c>
      <c r="D12" s="485"/>
      <c r="E12" s="626"/>
      <c r="F12" s="626"/>
      <c r="G12" s="626"/>
      <c r="H12" s="626"/>
      <c r="I12" s="627"/>
    </row>
    <row r="13" spans="1:9" ht="19.5" customHeight="1">
      <c r="A13" s="485"/>
      <c r="B13" s="488" t="s">
        <v>219</v>
      </c>
      <c r="C13" s="485"/>
      <c r="D13" s="485"/>
      <c r="E13" s="622">
        <f>SUM(E15:E24)+2487+8133+124640+2708</f>
        <v>534284</v>
      </c>
      <c r="F13" s="622">
        <f>SUM(F15:F24)+2369+6358+96296+3613</f>
        <v>513441</v>
      </c>
      <c r="G13" s="622">
        <f>SUM(G15:G24)+2215+8530+102131+2315</f>
        <v>543356</v>
      </c>
      <c r="H13" s="622">
        <f>SUM(H15:H24)+3882+10580+131883+6805</f>
        <v>564155</v>
      </c>
      <c r="I13" s="624">
        <f>SUM(I15:I24)+52530</f>
        <v>538004</v>
      </c>
    </row>
    <row r="14" spans="1:9" s="487" customFormat="1" ht="19.5" customHeight="1">
      <c r="C14" s="489" t="s">
        <v>151</v>
      </c>
      <c r="E14" s="623"/>
      <c r="F14" s="623"/>
      <c r="G14" s="623"/>
      <c r="H14" s="623"/>
      <c r="I14" s="628"/>
    </row>
    <row r="15" spans="1:9" s="195" customFormat="1" ht="19.5" customHeight="1">
      <c r="C15" s="204" t="s">
        <v>220</v>
      </c>
      <c r="D15" s="196"/>
      <c r="E15" s="265">
        <f>276153+6379</f>
        <v>282532</v>
      </c>
      <c r="F15" s="265">
        <f>8084+274384</f>
        <v>282468</v>
      </c>
      <c r="G15" s="265">
        <v>298213</v>
      </c>
      <c r="H15" s="265">
        <v>281369</v>
      </c>
      <c r="I15" s="627">
        <v>287107</v>
      </c>
    </row>
    <row r="16" spans="1:9" s="195" customFormat="1" ht="19.5" customHeight="1">
      <c r="C16" s="204" t="s">
        <v>221</v>
      </c>
      <c r="D16" s="196"/>
      <c r="E16" s="265">
        <v>425</v>
      </c>
      <c r="F16" s="265">
        <v>472</v>
      </c>
      <c r="G16" s="265">
        <v>485</v>
      </c>
      <c r="H16" s="265">
        <v>482</v>
      </c>
      <c r="I16" s="627">
        <v>269</v>
      </c>
    </row>
    <row r="17" spans="1:9" s="195" customFormat="1" ht="19.5" customHeight="1">
      <c r="C17" s="204" t="s">
        <v>222</v>
      </c>
      <c r="D17" s="196"/>
      <c r="E17" s="265">
        <v>468</v>
      </c>
      <c r="F17" s="265">
        <v>256</v>
      </c>
      <c r="G17" s="265">
        <v>260</v>
      </c>
      <c r="H17" s="265"/>
      <c r="I17" s="627"/>
    </row>
    <row r="18" spans="1:9" s="195" customFormat="1" ht="19.5" customHeight="1">
      <c r="C18" s="204" t="s">
        <v>223</v>
      </c>
      <c r="D18" s="196"/>
      <c r="E18" s="265">
        <f>1801+327</f>
        <v>2128</v>
      </c>
      <c r="F18" s="265">
        <f>1688+384</f>
        <v>2072</v>
      </c>
      <c r="G18" s="265">
        <v>2601</v>
      </c>
      <c r="H18" s="265">
        <v>2154</v>
      </c>
      <c r="I18" s="627">
        <v>2275</v>
      </c>
    </row>
    <row r="19" spans="1:9" s="195" customFormat="1" ht="19.5" customHeight="1">
      <c r="C19" s="204" t="s">
        <v>224</v>
      </c>
      <c r="D19" s="196"/>
      <c r="E19" s="265">
        <v>1772</v>
      </c>
      <c r="F19" s="265">
        <v>1684</v>
      </c>
      <c r="G19" s="265">
        <v>1826</v>
      </c>
      <c r="H19" s="265">
        <v>1904</v>
      </c>
      <c r="I19" s="627">
        <v>1545</v>
      </c>
    </row>
    <row r="20" spans="1:9" s="195" customFormat="1" ht="19.5" customHeight="1">
      <c r="C20" s="204" t="s">
        <v>225</v>
      </c>
      <c r="D20" s="196"/>
      <c r="E20" s="265">
        <v>762</v>
      </c>
      <c r="F20" s="265">
        <v>427</v>
      </c>
      <c r="G20" s="265">
        <v>471</v>
      </c>
      <c r="H20" s="265">
        <v>299</v>
      </c>
      <c r="I20" s="627">
        <v>1618</v>
      </c>
    </row>
    <row r="21" spans="1:9" s="195" customFormat="1" ht="19.5" customHeight="1">
      <c r="C21" s="204" t="s">
        <v>226</v>
      </c>
      <c r="D21" s="196"/>
      <c r="E21" s="265">
        <v>515</v>
      </c>
      <c r="F21" s="265">
        <v>498</v>
      </c>
      <c r="G21" s="265">
        <v>498</v>
      </c>
      <c r="H21" s="265">
        <v>3403</v>
      </c>
      <c r="I21" s="627">
        <v>7694</v>
      </c>
    </row>
    <row r="22" spans="1:9" s="195" customFormat="1" ht="19.5" customHeight="1">
      <c r="C22" s="204" t="s">
        <v>227</v>
      </c>
      <c r="D22" s="196"/>
      <c r="E22" s="265">
        <f>1077+11585</f>
        <v>12662</v>
      </c>
      <c r="F22" s="265">
        <v>17984</v>
      </c>
      <c r="G22" s="265">
        <v>19370</v>
      </c>
      <c r="H22" s="265"/>
      <c r="I22" s="627">
        <v>69884</v>
      </c>
    </row>
    <row r="23" spans="1:9" s="195" customFormat="1" ht="19.5" customHeight="1">
      <c r="C23" s="204" t="s">
        <v>228</v>
      </c>
      <c r="D23" s="196"/>
      <c r="E23" s="265">
        <f>10098+1117+4391+25202-468</f>
        <v>40340</v>
      </c>
      <c r="F23" s="265">
        <f>42015-256</f>
        <v>41759</v>
      </c>
      <c r="G23" s="265">
        <v>46255</v>
      </c>
      <c r="H23" s="265">
        <v>45465</v>
      </c>
      <c r="I23" s="627">
        <v>48715</v>
      </c>
    </row>
    <row r="24" spans="1:9" s="195" customFormat="1" ht="19.5" customHeight="1">
      <c r="C24" s="204" t="s">
        <v>229</v>
      </c>
      <c r="D24" s="196"/>
      <c r="E24" s="265">
        <v>54712</v>
      </c>
      <c r="F24" s="265">
        <v>57185</v>
      </c>
      <c r="G24" s="265">
        <v>58186</v>
      </c>
      <c r="H24" s="265">
        <v>75929</v>
      </c>
      <c r="I24" s="627">
        <v>66367</v>
      </c>
    </row>
    <row r="25" spans="1:9" s="485" customFormat="1" ht="19.5" customHeight="1">
      <c r="B25" s="485" t="s">
        <v>230</v>
      </c>
      <c r="C25" s="488"/>
      <c r="E25" s="625">
        <v>157824</v>
      </c>
      <c r="F25" s="625">
        <v>91066</v>
      </c>
      <c r="G25" s="625">
        <v>137817</v>
      </c>
      <c r="H25" s="625">
        <v>186551</v>
      </c>
      <c r="I25" s="624">
        <v>187703</v>
      </c>
    </row>
    <row r="26" spans="1:9" s="195" customFormat="1" ht="19.5" customHeight="1">
      <c r="A26" s="485"/>
      <c r="B26" s="488" t="s">
        <v>231</v>
      </c>
      <c r="C26" s="485"/>
      <c r="D26" s="485"/>
      <c r="E26" s="626"/>
      <c r="F26" s="626"/>
      <c r="G26" s="626"/>
      <c r="H26" s="626"/>
      <c r="I26" s="626"/>
    </row>
    <row r="27" spans="1:9" s="195" customFormat="1" ht="19.5" customHeight="1">
      <c r="A27" s="485"/>
      <c r="B27" s="485"/>
      <c r="C27" s="485"/>
      <c r="D27" s="485"/>
      <c r="I27" s="196"/>
    </row>
    <row r="28" spans="1:9" s="195" customFormat="1" ht="19.5" customHeight="1">
      <c r="A28" s="196"/>
      <c r="B28" s="196"/>
      <c r="C28" s="196"/>
      <c r="I28" s="196"/>
    </row>
    <row r="29" spans="1:9" ht="19.5" customHeight="1">
      <c r="D29" s="195"/>
      <c r="E29" s="195"/>
      <c r="F29" s="195"/>
      <c r="G29" s="195"/>
      <c r="H29" s="195"/>
    </row>
    <row r="30" spans="1:9" ht="19.5" customHeight="1">
      <c r="D30" s="195"/>
      <c r="E30" s="195"/>
      <c r="F30" s="195"/>
      <c r="G30" s="195"/>
      <c r="H30" s="195"/>
    </row>
    <row r="31" spans="1:9" ht="19.5" customHeight="1">
      <c r="A31" s="488"/>
      <c r="B31" s="488"/>
      <c r="C31" s="488"/>
      <c r="E31" s="195"/>
      <c r="F31" s="195"/>
      <c r="G31" s="195"/>
      <c r="H31" s="195"/>
    </row>
    <row r="32" spans="1:9" ht="19.5" customHeight="1">
      <c r="A32" s="195"/>
      <c r="B32" s="195"/>
      <c r="C32" s="195"/>
      <c r="D32" s="204"/>
      <c r="E32" s="195"/>
      <c r="F32" s="195"/>
      <c r="G32" s="205"/>
      <c r="H32" s="205"/>
      <c r="I32" s="195"/>
    </row>
    <row r="33" spans="1:9" ht="19.5" customHeight="1">
      <c r="A33" s="195"/>
      <c r="B33" s="195"/>
      <c r="C33" s="195"/>
      <c r="D33" s="204"/>
      <c r="E33" s="195"/>
      <c r="F33" s="195"/>
      <c r="G33" s="205"/>
      <c r="H33" s="205"/>
      <c r="I33" s="195"/>
    </row>
    <row r="34" spans="1:9" ht="19.5" customHeight="1">
      <c r="A34" s="195"/>
      <c r="B34" s="195"/>
      <c r="C34" s="195"/>
      <c r="D34" s="204"/>
      <c r="E34" s="195"/>
      <c r="F34" s="195"/>
      <c r="G34" s="205"/>
      <c r="H34" s="205"/>
      <c r="I34" s="195"/>
    </row>
    <row r="35" spans="1:9" ht="19.5" customHeight="1">
      <c r="A35" s="195"/>
      <c r="B35" s="195"/>
      <c r="C35" s="195"/>
      <c r="D35" s="204"/>
      <c r="E35" s="195"/>
      <c r="F35" s="195"/>
      <c r="G35" s="205"/>
      <c r="H35" s="205"/>
      <c r="I35" s="195"/>
    </row>
    <row r="36" spans="1:9" ht="19.5" customHeight="1">
      <c r="A36" s="195"/>
      <c r="B36" s="195"/>
      <c r="C36" s="195"/>
      <c r="D36" s="204"/>
      <c r="E36" s="195"/>
      <c r="F36" s="195"/>
      <c r="G36" s="205"/>
      <c r="H36" s="205"/>
      <c r="I36" s="195"/>
    </row>
    <row r="37" spans="1:9" ht="19.5" customHeight="1">
      <c r="A37" s="195"/>
      <c r="B37" s="195"/>
      <c r="C37" s="195"/>
      <c r="D37" s="204"/>
      <c r="E37" s="195"/>
      <c r="F37" s="195"/>
      <c r="G37" s="205"/>
      <c r="H37" s="205"/>
      <c r="I37" s="195"/>
    </row>
    <row r="38" spans="1:9" ht="19.5" customHeight="1">
      <c r="A38" s="195"/>
      <c r="B38" s="195"/>
      <c r="C38" s="195"/>
      <c r="D38" s="204"/>
      <c r="E38" s="195"/>
      <c r="F38" s="195"/>
      <c r="G38" s="205"/>
      <c r="H38" s="205"/>
      <c r="I38" s="195"/>
    </row>
    <row r="39" spans="1:9" ht="19.5" customHeight="1">
      <c r="A39" s="195"/>
      <c r="B39" s="195"/>
      <c r="C39" s="195"/>
      <c r="D39" s="204"/>
      <c r="E39" s="195"/>
      <c r="F39" s="195"/>
      <c r="G39" s="205"/>
      <c r="H39" s="205"/>
      <c r="I39" s="195"/>
    </row>
    <row r="40" spans="1:9" ht="19.5" customHeight="1">
      <c r="A40" s="195"/>
      <c r="B40" s="195"/>
      <c r="C40" s="195"/>
      <c r="D40" s="204"/>
      <c r="E40" s="195"/>
      <c r="F40" s="195"/>
      <c r="G40" s="205"/>
      <c r="H40" s="205"/>
      <c r="I40" s="195"/>
    </row>
    <row r="41" spans="1:9" ht="19.5" customHeight="1">
      <c r="A41" s="195"/>
      <c r="B41" s="195"/>
      <c r="C41" s="195"/>
      <c r="D41" s="204"/>
      <c r="E41" s="195"/>
      <c r="F41" s="195"/>
      <c r="G41" s="205"/>
      <c r="H41" s="205"/>
      <c r="I41" s="195"/>
    </row>
    <row r="42" spans="1:9" ht="19.5" customHeight="1">
      <c r="A42" s="195"/>
      <c r="B42" s="195"/>
      <c r="C42" s="195"/>
      <c r="D42" s="204"/>
      <c r="E42" s="195"/>
      <c r="F42" s="195"/>
      <c r="G42" s="205"/>
      <c r="H42" s="205"/>
      <c r="I42" s="195"/>
    </row>
    <row r="43" spans="1:9" ht="19.5" customHeight="1">
      <c r="A43" s="195"/>
      <c r="B43" s="195"/>
      <c r="C43" s="195"/>
      <c r="D43" s="204"/>
      <c r="E43" s="195"/>
      <c r="F43" s="205"/>
      <c r="G43" s="205"/>
      <c r="H43" s="195"/>
      <c r="I43" s="195"/>
    </row>
    <row r="44" spans="1:9" ht="18" customHeight="1">
      <c r="A44" s="485"/>
      <c r="B44" s="485"/>
      <c r="C44" s="485"/>
      <c r="D44" s="195"/>
      <c r="E44" s="195"/>
      <c r="F44" s="195"/>
      <c r="G44" s="205"/>
      <c r="H44" s="205"/>
      <c r="I44" s="195"/>
    </row>
    <row r="45" spans="1:9" ht="18" customHeight="1">
      <c r="A45" s="488"/>
      <c r="B45" s="488"/>
      <c r="C45" s="488"/>
      <c r="D45" s="195"/>
      <c r="E45" s="195"/>
      <c r="F45" s="195"/>
      <c r="G45" s="205"/>
      <c r="H45" s="205"/>
      <c r="I45" s="195"/>
    </row>
    <row r="46" spans="1:9" ht="18" customHeight="1">
      <c r="A46" s="485"/>
      <c r="B46" s="485"/>
      <c r="C46" s="485"/>
      <c r="E46" s="195"/>
      <c r="F46" s="195"/>
      <c r="G46" s="195"/>
      <c r="H46" s="195"/>
    </row>
    <row r="47" spans="1:9" ht="18" customHeight="1"/>
    <row r="48" spans="1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mergeCells count="1">
    <mergeCell ref="A1:I1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FF00"/>
  </sheetPr>
  <dimension ref="A1:I45"/>
  <sheetViews>
    <sheetView topLeftCell="A16" workbookViewId="0">
      <selection sqref="A1:I26"/>
    </sheetView>
  </sheetViews>
  <sheetFormatPr defaultColWidth="9.140625" defaultRowHeight="12.75"/>
  <cols>
    <col min="1" max="3" width="1.7109375" style="196" customWidth="1"/>
    <col min="4" max="4" width="48.140625" style="196" customWidth="1"/>
    <col min="5" max="5" width="8.28515625" style="196" customWidth="1"/>
    <col min="6" max="6" width="7.5703125" style="196" customWidth="1"/>
    <col min="7" max="7" width="7.7109375" style="196" customWidth="1"/>
    <col min="8" max="8" width="7.5703125" style="196" customWidth="1"/>
    <col min="9" max="9" width="10" style="196" customWidth="1"/>
    <col min="10" max="16384" width="9.140625" style="196"/>
  </cols>
  <sheetData>
    <row r="1" spans="1:9" ht="18" customHeight="1">
      <c r="A1" s="829" t="s">
        <v>232</v>
      </c>
      <c r="B1" s="829"/>
      <c r="C1" s="829"/>
      <c r="D1" s="829"/>
      <c r="E1" s="829"/>
      <c r="F1" s="829"/>
      <c r="G1" s="829"/>
      <c r="H1" s="829"/>
      <c r="I1" s="829"/>
    </row>
    <row r="2" spans="1:9" ht="18" customHeight="1">
      <c r="C2" s="195"/>
      <c r="D2" s="195"/>
      <c r="E2" s="195"/>
      <c r="F2" s="195"/>
    </row>
    <row r="3" spans="1:9" ht="18" customHeight="1">
      <c r="A3" s="198"/>
      <c r="B3" s="198"/>
      <c r="C3" s="199"/>
      <c r="D3" s="199"/>
      <c r="E3" s="199"/>
      <c r="I3" s="621" t="s">
        <v>158</v>
      </c>
    </row>
    <row r="4" spans="1:9" ht="27.95" customHeight="1">
      <c r="E4" s="82">
        <v>2018</v>
      </c>
      <c r="F4" s="82">
        <v>2019</v>
      </c>
      <c r="G4" s="82">
        <v>2020</v>
      </c>
      <c r="H4" s="82">
        <v>2021</v>
      </c>
      <c r="I4" s="148" t="s">
        <v>173</v>
      </c>
    </row>
    <row r="5" spans="1:9" ht="27" customHeight="1">
      <c r="E5" s="195"/>
      <c r="F5" s="195"/>
      <c r="G5" s="195"/>
      <c r="H5" s="195"/>
    </row>
    <row r="6" spans="1:9" ht="15.95" customHeight="1">
      <c r="A6" s="197" t="s">
        <v>213</v>
      </c>
      <c r="B6" s="197"/>
      <c r="C6" s="197"/>
      <c r="D6" s="197"/>
      <c r="E6" s="629">
        <f>E8+E9</f>
        <v>100</v>
      </c>
      <c r="F6" s="629">
        <f>F8+F9</f>
        <v>100</v>
      </c>
      <c r="G6" s="629">
        <f>G8+G9</f>
        <v>100</v>
      </c>
      <c r="H6" s="629">
        <f>H8+H9</f>
        <v>100</v>
      </c>
      <c r="I6" s="629">
        <f>I8+I9</f>
        <v>100</v>
      </c>
    </row>
    <row r="7" spans="1:9" ht="19.5" customHeight="1">
      <c r="A7" s="200"/>
      <c r="B7" s="200" t="s">
        <v>151</v>
      </c>
      <c r="C7" s="200"/>
      <c r="D7" s="200"/>
      <c r="E7" s="629"/>
      <c r="F7" s="629"/>
      <c r="G7" s="629"/>
      <c r="H7" s="629"/>
      <c r="I7" s="629"/>
    </row>
    <row r="8" spans="1:9" ht="19.5" customHeight="1">
      <c r="A8" s="197" t="s">
        <v>214</v>
      </c>
      <c r="B8" s="197"/>
      <c r="C8" s="197"/>
      <c r="D8" s="197"/>
      <c r="E8" s="629"/>
      <c r="F8" s="629"/>
      <c r="G8" s="629"/>
      <c r="H8" s="629"/>
      <c r="I8" s="629"/>
    </row>
    <row r="9" spans="1:9" ht="19.5" customHeight="1">
      <c r="A9" s="197" t="s">
        <v>215</v>
      </c>
      <c r="B9" s="197"/>
      <c r="C9" s="197"/>
      <c r="D9" s="197"/>
      <c r="E9" s="629">
        <f>E10+E13+E25</f>
        <v>100</v>
      </c>
      <c r="F9" s="629">
        <f>F10+F13+F25</f>
        <v>100</v>
      </c>
      <c r="G9" s="629">
        <f>G10+G13+G25</f>
        <v>100</v>
      </c>
      <c r="H9" s="629">
        <f>H10+H13+H25</f>
        <v>100</v>
      </c>
      <c r="I9" s="629">
        <f>I10+I13+I25</f>
        <v>100</v>
      </c>
    </row>
    <row r="10" spans="1:9" ht="19.5" customHeight="1">
      <c r="A10" s="197"/>
      <c r="B10" s="197" t="s">
        <v>216</v>
      </c>
      <c r="C10" s="197"/>
      <c r="D10" s="197"/>
      <c r="E10" s="629">
        <f>'20.'!E10/'20.'!E6*100</f>
        <v>18.402735203961328</v>
      </c>
      <c r="F10" s="629">
        <f>'20.'!F10/'20.'!F6*100</f>
        <v>20.802862330897401</v>
      </c>
      <c r="G10" s="629">
        <f>'20.'!G10/'20.'!G6*100</f>
        <v>19.971215752619955</v>
      </c>
      <c r="H10" s="629">
        <f>'20.'!H10/'20.'!H6*100</f>
        <v>11.700865105829909</v>
      </c>
      <c r="I10" s="629">
        <f>'20.'!I10/'20.'!I6*100</f>
        <v>15.438968544811555</v>
      </c>
    </row>
    <row r="11" spans="1:9" ht="19.5" customHeight="1">
      <c r="A11" s="197"/>
      <c r="B11" s="197"/>
      <c r="C11" s="195" t="s">
        <v>217</v>
      </c>
      <c r="D11" s="197"/>
      <c r="E11" s="213"/>
      <c r="F11" s="213"/>
      <c r="G11" s="213"/>
      <c r="H11" s="213"/>
      <c r="I11" s="630"/>
    </row>
    <row r="12" spans="1:9" ht="19.5" customHeight="1">
      <c r="A12" s="197"/>
      <c r="B12" s="197"/>
      <c r="C12" s="195" t="s">
        <v>218</v>
      </c>
      <c r="D12" s="197"/>
      <c r="E12" s="213"/>
      <c r="F12" s="213"/>
      <c r="G12" s="631"/>
      <c r="H12" s="631"/>
      <c r="I12" s="213"/>
    </row>
    <row r="13" spans="1:9" s="195" customFormat="1" ht="19.5" customHeight="1">
      <c r="A13" s="197"/>
      <c r="B13" s="201" t="s">
        <v>219</v>
      </c>
      <c r="C13" s="197"/>
      <c r="D13" s="197"/>
      <c r="E13" s="629">
        <v>62.990332468757373</v>
      </c>
      <c r="F13" s="629">
        <v>67.266479233427745</v>
      </c>
      <c r="G13" s="629">
        <v>63.837116405846139</v>
      </c>
      <c r="H13" s="629">
        <v>66.356734122573329</v>
      </c>
      <c r="I13" s="629">
        <v>62.689450655729104</v>
      </c>
    </row>
    <row r="14" spans="1:9" s="195" customFormat="1" ht="19.5" customHeight="1">
      <c r="A14" s="202"/>
      <c r="B14" s="202"/>
      <c r="C14" s="203" t="s">
        <v>151</v>
      </c>
      <c r="D14" s="202"/>
      <c r="E14" s="213"/>
      <c r="F14" s="213"/>
      <c r="G14" s="631"/>
      <c r="H14" s="631"/>
      <c r="I14" s="213"/>
    </row>
    <row r="15" spans="1:9" s="195" customFormat="1" ht="19.5" customHeight="1">
      <c r="C15" s="204" t="s">
        <v>220</v>
      </c>
      <c r="D15" s="196"/>
      <c r="E15" s="213">
        <f>'20.'!E15/'20.'!E6*100</f>
        <v>33.309596793209153</v>
      </c>
      <c r="F15" s="213">
        <f>'20.'!F15/'20.'!F6*100</f>
        <v>37.006448367208442</v>
      </c>
      <c r="G15" s="213">
        <f>'20.'!G15/'20.'!G6*100</f>
        <v>35.036068424268059</v>
      </c>
      <c r="H15" s="213">
        <f>'20.'!H15/'20.'!H6*100</f>
        <v>33.095032257685091</v>
      </c>
      <c r="I15" s="213">
        <f>'20.'!I15/'20.'!I6*100</f>
        <v>33.454361137490459</v>
      </c>
    </row>
    <row r="16" spans="1:9" s="195" customFormat="1" ht="19.5" customHeight="1">
      <c r="C16" s="204" t="s">
        <v>221</v>
      </c>
      <c r="D16" s="196"/>
      <c r="E16" s="213">
        <f>'20.'!E16/'20.'!E6*100</f>
        <v>5.0106107050224002E-2</v>
      </c>
      <c r="F16" s="213">
        <f>'20.'!F16/'20.'!F6*100</f>
        <v>6.1837247508823592E-2</v>
      </c>
      <c r="G16" s="213">
        <f>'20.'!G16/'20.'!G6*100</f>
        <v>5.6981061140091167E-2</v>
      </c>
      <c r="H16" s="213">
        <f>'20.'!H16/'20.'!H6*100</f>
        <v>5.6693543170015945E-2</v>
      </c>
      <c r="I16" s="213">
        <f>'20.'!I16/'20.'!I6*100</f>
        <v>3.1344492283312257E-2</v>
      </c>
    </row>
    <row r="17" spans="1:9" s="195" customFormat="1" ht="19.5" customHeight="1">
      <c r="C17" s="204" t="s">
        <v>222</v>
      </c>
      <c r="D17" s="196"/>
      <c r="E17" s="213">
        <f>'20.'!E17/'20.'!E6*100</f>
        <v>5.5175666116481968E-2</v>
      </c>
      <c r="F17" s="213">
        <f>'20.'!F17/'20.'!F6*100</f>
        <v>3.3538846106480599E-2</v>
      </c>
      <c r="G17" s="213">
        <f>'20.'!G17/'20.'!G6*100</f>
        <v>3.0546548240048873E-2</v>
      </c>
      <c r="H17" s="213"/>
      <c r="I17" s="213"/>
    </row>
    <row r="18" spans="1:9" s="195" customFormat="1" ht="19.5" customHeight="1">
      <c r="C18" s="204" t="s">
        <v>223</v>
      </c>
      <c r="D18" s="196"/>
      <c r="E18" s="213">
        <f>'20.'!E18/'20.'!E6*100</f>
        <v>0.25088422541853339</v>
      </c>
      <c r="F18" s="213">
        <f>'20.'!F18/'20.'!F6*100</f>
        <v>0.27145503567432733</v>
      </c>
      <c r="G18" s="213">
        <f>'20.'!G18/'20.'!G6*100</f>
        <v>0.30558296912448896</v>
      </c>
      <c r="H18" s="213">
        <f>'20.'!H18/'20.'!H6*100</f>
        <v>0.25335662238218737</v>
      </c>
      <c r="I18" s="213">
        <f>'20.'!I18/'20.'!I6*100</f>
        <v>0.2650881782324736</v>
      </c>
    </row>
    <row r="19" spans="1:9" s="195" customFormat="1" ht="19.5" customHeight="1">
      <c r="C19" s="204" t="s">
        <v>224</v>
      </c>
      <c r="D19" s="196"/>
      <c r="E19" s="213">
        <f>'20.'!E19/'20.'!E6*100</f>
        <v>0.20891299221881629</v>
      </c>
      <c r="F19" s="213">
        <f>'20.'!F19/'20.'!F6*100</f>
        <v>0.22062272204419267</v>
      </c>
      <c r="G19" s="213">
        <f>'20.'!G19/'20.'!G6*100</f>
        <v>0.21453075802434327</v>
      </c>
      <c r="H19" s="213">
        <f>'20.'!H19/'20.'!H6*100</f>
        <v>0.22395125766744883</v>
      </c>
      <c r="I19" s="213">
        <f>'20.'!I19/'20.'!I6*100</f>
        <v>0.18002691664578976</v>
      </c>
    </row>
    <row r="20" spans="1:9" s="195" customFormat="1" ht="19.5" customHeight="1">
      <c r="C20" s="204" t="s">
        <v>225</v>
      </c>
      <c r="D20" s="196"/>
      <c r="E20" s="213">
        <f>'20.'!E20/'20.'!E6*100</f>
        <v>8.9837302522989868E-2</v>
      </c>
      <c r="F20" s="213">
        <f>'20.'!F20/'20.'!F6*100</f>
        <v>5.5941747216668808E-2</v>
      </c>
      <c r="G20" s="213">
        <f>'20.'!G20/'20.'!G6*100</f>
        <v>5.533624700408854E-2</v>
      </c>
      <c r="H20" s="213">
        <f>'20.'!H20/'20.'!H6*100</f>
        <v>3.5168816198827314E-2</v>
      </c>
      <c r="I20" s="213">
        <f>'20.'!I20/'20.'!I6*100</f>
        <v>0.18853304280445815</v>
      </c>
    </row>
    <row r="21" spans="1:9" s="195" customFormat="1" ht="19.5" customHeight="1">
      <c r="C21" s="204" t="s">
        <v>226</v>
      </c>
      <c r="D21" s="196"/>
      <c r="E21" s="213">
        <f>'20.'!E21/'20.'!E6*100</f>
        <v>6.0716812072624381E-2</v>
      </c>
      <c r="F21" s="213">
        <f>'20.'!F21/'20.'!F6*100</f>
        <v>6.5243536566513036E-2</v>
      </c>
      <c r="G21" s="213">
        <f>'20.'!G21/'20.'!G6*100</f>
        <v>5.8508388552093608E-2</v>
      </c>
      <c r="H21" s="213">
        <f>'20.'!H21/'20.'!H6*100</f>
        <v>0.40026582449702125</v>
      </c>
      <c r="I21" s="213">
        <f>'20.'!I21/'20.'!I6*100</f>
        <v>0.89652239266841838</v>
      </c>
    </row>
    <row r="22" spans="1:9" s="195" customFormat="1" ht="19.5" customHeight="1">
      <c r="C22" s="204" t="s">
        <v>227</v>
      </c>
      <c r="D22" s="196"/>
      <c r="E22" s="213">
        <f>'20.'!E22/'20.'!E6*100</f>
        <v>1.492808299929262</v>
      </c>
      <c r="F22" s="213">
        <f>'20.'!F22/'20.'!F6*100</f>
        <v>2.356103938980262</v>
      </c>
      <c r="G22" s="213">
        <f>'20.'!G22/'20.'!G6*100</f>
        <v>2.275717843883641</v>
      </c>
      <c r="H22" s="213"/>
      <c r="I22" s="213">
        <f>'20.'!I22/'20.'!I6*100</f>
        <v>8.1430427461970041</v>
      </c>
    </row>
    <row r="23" spans="1:9" s="195" customFormat="1" ht="19.5" customHeight="1">
      <c r="C23" s="204" t="s">
        <v>228</v>
      </c>
      <c r="D23" s="196"/>
      <c r="E23" s="213">
        <f>'20.'!E23/'20.'!E6*100</f>
        <v>4.7559537844847917</v>
      </c>
      <c r="F23" s="213">
        <f>'20.'!F23/'20.'!F6*100</f>
        <v>5.4708932600020441</v>
      </c>
      <c r="G23" s="213">
        <f>'20.'!G23/'20.'!G6*100</f>
        <v>5.4343484186286952</v>
      </c>
      <c r="H23" s="213">
        <f>'20.'!H23/'20.'!H6*100</f>
        <v>5.3476596270223542</v>
      </c>
      <c r="I23" s="213">
        <f>'20.'!I23/'20.'!I6*100</f>
        <v>5.6763826824593187</v>
      </c>
    </row>
    <row r="24" spans="1:9" s="195" customFormat="1" ht="19.5" customHeight="1">
      <c r="C24" s="204" t="s">
        <v>229</v>
      </c>
      <c r="D24" s="196"/>
      <c r="E24" s="213">
        <f>'20.'!E24/'20.'!E6*100</f>
        <v>6.450365479839661</v>
      </c>
      <c r="F24" s="213">
        <f>'20.'!F24/'20.'!F6*100</f>
        <v>7.4918707601527066</v>
      </c>
      <c r="G24" s="213">
        <f>'20.'!G24/'20.'!G6*100</f>
        <v>6.8360825226749382</v>
      </c>
      <c r="H24" s="213">
        <f>'20.'!H24/'20.'!H6*100</f>
        <v>8.9308797497015355</v>
      </c>
      <c r="I24" s="630">
        <f>'20.'!I24/'20.'!I6*100</f>
        <v>7.7332339009910225</v>
      </c>
    </row>
    <row r="25" spans="1:9" s="195" customFormat="1" ht="19.5" customHeight="1">
      <c r="A25" s="197"/>
      <c r="B25" s="197" t="s">
        <v>230</v>
      </c>
      <c r="C25" s="201"/>
      <c r="D25" s="197"/>
      <c r="E25" s="629">
        <f>'20.'!E25/'20.'!E6*100</f>
        <v>18.606932327281299</v>
      </c>
      <c r="F25" s="629">
        <f>'20.'!F25/'20.'!F6*100</f>
        <v>11.930658435674852</v>
      </c>
      <c r="G25" s="629">
        <f>'20.'!G25/'20.'!G6*100</f>
        <v>16.191667841533906</v>
      </c>
      <c r="H25" s="629">
        <f>'20.'!H25/'20.'!H6*100</f>
        <v>21.94240077159677</v>
      </c>
      <c r="I25" s="629">
        <f>'20.'!I25/'20.'!I6*100</f>
        <v>21.871580799459338</v>
      </c>
    </row>
    <row r="26" spans="1:9" s="195" customFormat="1" ht="19.5" customHeight="1">
      <c r="A26" s="197"/>
      <c r="B26" s="201" t="s">
        <v>231</v>
      </c>
      <c r="C26" s="197"/>
      <c r="D26" s="197"/>
      <c r="E26" s="213"/>
      <c r="F26" s="213"/>
      <c r="G26" s="213"/>
      <c r="H26" s="213"/>
      <c r="I26" s="630"/>
    </row>
    <row r="27" spans="1:9" s="195" customFormat="1" ht="19.5" customHeight="1">
      <c r="A27" s="196"/>
      <c r="B27" s="196"/>
      <c r="C27" s="196"/>
      <c r="I27" s="196"/>
    </row>
    <row r="28" spans="1:9" ht="19.5" customHeight="1">
      <c r="D28" s="195"/>
      <c r="E28" s="195"/>
      <c r="F28" s="195"/>
      <c r="G28" s="195"/>
      <c r="H28" s="195"/>
    </row>
    <row r="29" spans="1:9" ht="19.5" customHeight="1">
      <c r="D29" s="195"/>
      <c r="E29" s="195"/>
      <c r="F29" s="195"/>
      <c r="G29" s="195"/>
      <c r="H29" s="195"/>
    </row>
    <row r="30" spans="1:9" ht="19.5" customHeight="1">
      <c r="A30" s="201"/>
      <c r="B30" s="201"/>
      <c r="C30" s="201"/>
      <c r="E30" s="195"/>
      <c r="F30" s="195"/>
      <c r="G30" s="195"/>
      <c r="H30" s="195"/>
    </row>
    <row r="31" spans="1:9" ht="19.5" customHeight="1">
      <c r="A31" s="195"/>
      <c r="B31" s="195"/>
      <c r="C31" s="195"/>
      <c r="D31" s="204"/>
      <c r="E31" s="195"/>
      <c r="F31" s="195"/>
      <c r="G31" s="205"/>
      <c r="H31" s="205"/>
      <c r="I31" s="195"/>
    </row>
    <row r="32" spans="1:9" ht="19.5" customHeight="1">
      <c r="A32" s="195"/>
      <c r="B32" s="195"/>
      <c r="C32" s="195"/>
      <c r="D32" s="204"/>
      <c r="E32" s="195"/>
      <c r="F32" s="195"/>
      <c r="G32" s="205"/>
      <c r="H32" s="205"/>
      <c r="I32" s="195"/>
    </row>
    <row r="33" spans="1:9">
      <c r="A33" s="195"/>
      <c r="B33" s="195"/>
      <c r="C33" s="195"/>
      <c r="D33" s="204"/>
      <c r="E33" s="195"/>
      <c r="F33" s="195"/>
      <c r="G33" s="205"/>
      <c r="H33" s="205"/>
      <c r="I33" s="195"/>
    </row>
    <row r="34" spans="1:9">
      <c r="A34" s="195"/>
      <c r="B34" s="195"/>
      <c r="C34" s="195"/>
      <c r="D34" s="204"/>
      <c r="E34" s="195"/>
      <c r="F34" s="195"/>
      <c r="G34" s="205"/>
      <c r="H34" s="205"/>
      <c r="I34" s="195"/>
    </row>
    <row r="35" spans="1:9">
      <c r="A35" s="195"/>
      <c r="B35" s="195"/>
      <c r="C35" s="195"/>
      <c r="D35" s="204"/>
      <c r="E35" s="195"/>
      <c r="F35" s="195"/>
      <c r="G35" s="205"/>
      <c r="H35" s="205"/>
      <c r="I35" s="195"/>
    </row>
    <row r="36" spans="1:9">
      <c r="A36" s="195"/>
      <c r="B36" s="195"/>
      <c r="C36" s="195"/>
      <c r="D36" s="204"/>
      <c r="E36" s="195"/>
      <c r="F36" s="195"/>
      <c r="G36" s="205"/>
      <c r="H36" s="205"/>
      <c r="I36" s="195"/>
    </row>
    <row r="37" spans="1:9">
      <c r="A37" s="195"/>
      <c r="B37" s="195"/>
      <c r="C37" s="195"/>
      <c r="D37" s="204"/>
      <c r="E37" s="195"/>
      <c r="F37" s="195"/>
      <c r="G37" s="205"/>
      <c r="H37" s="205"/>
      <c r="I37" s="195"/>
    </row>
    <row r="38" spans="1:9">
      <c r="A38" s="195"/>
      <c r="B38" s="195"/>
      <c r="C38" s="195"/>
      <c r="D38" s="204"/>
      <c r="E38" s="195"/>
      <c r="F38" s="195"/>
      <c r="G38" s="205"/>
      <c r="H38" s="205"/>
      <c r="I38" s="195"/>
    </row>
    <row r="39" spans="1:9">
      <c r="A39" s="195"/>
      <c r="B39" s="195"/>
      <c r="C39" s="195"/>
      <c r="D39" s="204"/>
      <c r="E39" s="195"/>
      <c r="F39" s="195"/>
      <c r="G39" s="205"/>
      <c r="H39" s="205"/>
      <c r="I39" s="195"/>
    </row>
    <row r="40" spans="1:9">
      <c r="A40" s="195"/>
      <c r="B40" s="195"/>
      <c r="C40" s="195"/>
      <c r="D40" s="204"/>
      <c r="E40" s="195"/>
      <c r="F40" s="195"/>
      <c r="G40" s="205"/>
      <c r="H40" s="205"/>
      <c r="I40" s="195"/>
    </row>
    <row r="41" spans="1:9">
      <c r="A41" s="195"/>
      <c r="B41" s="195"/>
      <c r="C41" s="195"/>
      <c r="D41" s="204"/>
      <c r="E41" s="195"/>
      <c r="F41" s="195"/>
      <c r="G41" s="205"/>
      <c r="H41" s="205"/>
      <c r="I41" s="195"/>
    </row>
    <row r="42" spans="1:9">
      <c r="A42" s="195"/>
      <c r="B42" s="195"/>
      <c r="C42" s="195"/>
      <c r="D42" s="204"/>
      <c r="E42" s="195"/>
      <c r="F42" s="205"/>
      <c r="G42" s="205"/>
      <c r="H42" s="195"/>
      <c r="I42" s="195"/>
    </row>
    <row r="43" spans="1:9">
      <c r="A43" s="197"/>
      <c r="B43" s="197"/>
      <c r="C43" s="197"/>
      <c r="D43" s="195"/>
      <c r="E43" s="195"/>
      <c r="F43" s="195"/>
      <c r="G43" s="205"/>
      <c r="H43" s="205"/>
      <c r="I43" s="195"/>
    </row>
    <row r="44" spans="1:9">
      <c r="A44" s="201"/>
      <c r="B44" s="201"/>
      <c r="C44" s="201"/>
      <c r="D44" s="195"/>
      <c r="E44" s="195"/>
      <c r="F44" s="195"/>
      <c r="G44" s="205"/>
      <c r="H44" s="205"/>
      <c r="I44" s="195"/>
    </row>
    <row r="45" spans="1:9">
      <c r="A45" s="197"/>
      <c r="B45" s="197"/>
      <c r="C45" s="197"/>
      <c r="E45" s="195"/>
      <c r="F45" s="195"/>
      <c r="G45" s="195"/>
      <c r="H45" s="195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F25"/>
  <sheetViews>
    <sheetView workbookViewId="0">
      <selection sqref="A1:E21"/>
    </sheetView>
  </sheetViews>
  <sheetFormatPr defaultColWidth="9.140625" defaultRowHeight="12.75"/>
  <cols>
    <col min="1" max="1" width="28.7109375" style="216" customWidth="1"/>
    <col min="2" max="2" width="12.7109375" style="216" customWidth="1"/>
    <col min="3" max="5" width="11.5703125" style="216" customWidth="1"/>
    <col min="6" max="16384" width="9.140625" style="216"/>
  </cols>
  <sheetData>
    <row r="1" spans="1:6" ht="20.100000000000001" customHeight="1">
      <c r="A1" s="805" t="s">
        <v>696</v>
      </c>
      <c r="B1" s="805"/>
      <c r="C1" s="805"/>
      <c r="D1" s="805"/>
      <c r="E1" s="805"/>
      <c r="F1" s="279"/>
    </row>
    <row r="2" spans="1:6" ht="18" customHeight="1">
      <c r="A2" s="280"/>
      <c r="B2" s="281"/>
      <c r="C2" s="279"/>
      <c r="D2" s="279"/>
      <c r="E2" s="279"/>
      <c r="F2" s="279"/>
    </row>
    <row r="3" spans="1:6" ht="18" customHeight="1">
      <c r="A3" s="282"/>
      <c r="B3" s="283" t="s">
        <v>94</v>
      </c>
      <c r="C3" s="804" t="s">
        <v>95</v>
      </c>
      <c r="D3" s="804"/>
      <c r="E3" s="804"/>
    </row>
    <row r="4" spans="1:6" ht="18" customHeight="1">
      <c r="A4" s="284"/>
      <c r="B4" s="285" t="s">
        <v>96</v>
      </c>
      <c r="C4" s="285" t="s">
        <v>97</v>
      </c>
      <c r="D4" s="285" t="s">
        <v>98</v>
      </c>
      <c r="E4" s="285" t="s">
        <v>99</v>
      </c>
    </row>
    <row r="5" spans="1:6" ht="18" customHeight="1">
      <c r="A5" s="286" t="s">
        <v>100</v>
      </c>
      <c r="B5" s="287"/>
      <c r="C5" s="287"/>
      <c r="D5" s="287"/>
      <c r="E5" s="287"/>
      <c r="F5" s="287"/>
    </row>
    <row r="6" spans="1:6" ht="18" customHeight="1">
      <c r="A6" s="217" t="s">
        <v>101</v>
      </c>
      <c r="B6" s="546">
        <f>SUM(B7:B21)</f>
        <v>128</v>
      </c>
      <c r="C6" s="546"/>
      <c r="D6" s="546"/>
      <c r="E6" s="546">
        <f>SUM(E7:E21)</f>
        <v>128</v>
      </c>
      <c r="F6" s="288"/>
    </row>
    <row r="7" spans="1:6" ht="18" customHeight="1">
      <c r="A7" s="55" t="s">
        <v>102</v>
      </c>
      <c r="B7" s="547">
        <f>E7</f>
        <v>6</v>
      </c>
      <c r="C7" s="547"/>
      <c r="D7" s="547"/>
      <c r="E7" s="547">
        <v>6</v>
      </c>
      <c r="F7" s="288"/>
    </row>
    <row r="8" spans="1:6" ht="18" customHeight="1">
      <c r="A8" s="55" t="s">
        <v>103</v>
      </c>
      <c r="B8" s="547">
        <f t="shared" ref="B8:B21" si="0">E8</f>
        <v>6</v>
      </c>
      <c r="C8" s="547"/>
      <c r="D8" s="547"/>
      <c r="E8" s="547">
        <v>6</v>
      </c>
      <c r="F8" s="290"/>
    </row>
    <row r="9" spans="1:6" ht="18" customHeight="1">
      <c r="A9" s="55" t="s">
        <v>104</v>
      </c>
      <c r="B9" s="547">
        <f t="shared" si="0"/>
        <v>4</v>
      </c>
      <c r="C9" s="547"/>
      <c r="D9" s="547"/>
      <c r="E9" s="547">
        <v>4</v>
      </c>
      <c r="F9" s="290"/>
    </row>
    <row r="10" spans="1:6" ht="18" customHeight="1">
      <c r="A10" s="55" t="s">
        <v>105</v>
      </c>
      <c r="B10" s="547">
        <f t="shared" si="0"/>
        <v>6</v>
      </c>
      <c r="C10" s="547"/>
      <c r="D10" s="547"/>
      <c r="E10" s="547">
        <v>6</v>
      </c>
      <c r="F10" s="290"/>
    </row>
    <row r="11" spans="1:6" ht="18" customHeight="1">
      <c r="A11" s="55" t="s">
        <v>106</v>
      </c>
      <c r="B11" s="547">
        <f t="shared" si="0"/>
        <v>8</v>
      </c>
      <c r="C11" s="547"/>
      <c r="D11" s="547"/>
      <c r="E11" s="547">
        <v>8</v>
      </c>
      <c r="F11" s="290"/>
    </row>
    <row r="12" spans="1:6" ht="18" customHeight="1">
      <c r="A12" s="55" t="s">
        <v>107</v>
      </c>
      <c r="B12" s="547">
        <f t="shared" si="0"/>
        <v>10</v>
      </c>
      <c r="C12" s="547"/>
      <c r="D12" s="547"/>
      <c r="E12" s="547">
        <v>10</v>
      </c>
      <c r="F12" s="290"/>
    </row>
    <row r="13" spans="1:6" ht="18" customHeight="1">
      <c r="A13" s="55" t="s">
        <v>108</v>
      </c>
      <c r="B13" s="547">
        <f t="shared" si="0"/>
        <v>10</v>
      </c>
      <c r="C13" s="547"/>
      <c r="D13" s="547"/>
      <c r="E13" s="547">
        <v>10</v>
      </c>
      <c r="F13" s="290"/>
    </row>
    <row r="14" spans="1:6" ht="18" customHeight="1">
      <c r="A14" s="55" t="s">
        <v>109</v>
      </c>
      <c r="B14" s="547">
        <f t="shared" si="0"/>
        <v>5</v>
      </c>
      <c r="C14" s="547"/>
      <c r="D14" s="547"/>
      <c r="E14" s="547">
        <v>5</v>
      </c>
      <c r="F14" s="290"/>
    </row>
    <row r="15" spans="1:6" ht="18" customHeight="1">
      <c r="A15" s="55" t="s">
        <v>110</v>
      </c>
      <c r="B15" s="547">
        <f t="shared" si="0"/>
        <v>11</v>
      </c>
      <c r="C15" s="547"/>
      <c r="D15" s="547"/>
      <c r="E15" s="547">
        <v>11</v>
      </c>
      <c r="F15" s="290"/>
    </row>
    <row r="16" spans="1:6" ht="18" customHeight="1">
      <c r="A16" s="55" t="s">
        <v>111</v>
      </c>
      <c r="B16" s="547">
        <f t="shared" si="0"/>
        <v>14</v>
      </c>
      <c r="C16" s="547"/>
      <c r="D16" s="547"/>
      <c r="E16" s="547">
        <v>14</v>
      </c>
      <c r="F16" s="290"/>
    </row>
    <row r="17" spans="1:6" ht="18" customHeight="1">
      <c r="A17" s="55" t="s">
        <v>112</v>
      </c>
      <c r="B17" s="547">
        <f t="shared" si="0"/>
        <v>12</v>
      </c>
      <c r="C17" s="547"/>
      <c r="D17" s="547"/>
      <c r="E17" s="547">
        <v>12</v>
      </c>
      <c r="F17" s="290"/>
    </row>
    <row r="18" spans="1:6" ht="18" customHeight="1">
      <c r="A18" s="55" t="s">
        <v>113</v>
      </c>
      <c r="B18" s="547">
        <f t="shared" si="0"/>
        <v>13</v>
      </c>
      <c r="C18" s="547"/>
      <c r="D18" s="547"/>
      <c r="E18" s="547">
        <v>13</v>
      </c>
      <c r="F18" s="290"/>
    </row>
    <row r="19" spans="1:6" ht="18" customHeight="1">
      <c r="A19" s="56" t="s">
        <v>114</v>
      </c>
      <c r="B19" s="547">
        <f t="shared" si="0"/>
        <v>9</v>
      </c>
      <c r="C19" s="547"/>
      <c r="D19" s="547"/>
      <c r="E19" s="547">
        <v>9</v>
      </c>
      <c r="F19" s="288"/>
    </row>
    <row r="20" spans="1:6" ht="18" customHeight="1">
      <c r="A20" s="56" t="s">
        <v>115</v>
      </c>
      <c r="B20" s="547">
        <f t="shared" si="0"/>
        <v>8</v>
      </c>
      <c r="C20" s="547"/>
      <c r="D20" s="547"/>
      <c r="E20" s="547">
        <v>8</v>
      </c>
      <c r="F20" s="288"/>
    </row>
    <row r="21" spans="1:6" ht="18" customHeight="1">
      <c r="A21" s="55" t="s">
        <v>116</v>
      </c>
      <c r="B21" s="547">
        <f t="shared" si="0"/>
        <v>6</v>
      </c>
      <c r="C21" s="547"/>
      <c r="D21" s="547"/>
      <c r="E21" s="547">
        <v>6</v>
      </c>
      <c r="F21" s="290"/>
    </row>
    <row r="22" spans="1:6" ht="18" customHeight="1">
      <c r="A22" s="291"/>
      <c r="B22" s="292"/>
      <c r="C22" s="289"/>
      <c r="D22" s="289"/>
      <c r="E22" s="289"/>
      <c r="F22" s="290"/>
    </row>
    <row r="23" spans="1:6" ht="18" customHeight="1">
      <c r="A23" s="291"/>
      <c r="B23" s="292"/>
      <c r="C23" s="289"/>
      <c r="D23" s="289"/>
      <c r="E23" s="289"/>
      <c r="F23" s="290"/>
    </row>
    <row r="24" spans="1:6" ht="18" customHeight="1">
      <c r="A24" s="291"/>
      <c r="B24" s="292"/>
      <c r="C24" s="289"/>
      <c r="D24" s="289"/>
      <c r="E24" s="289"/>
      <c r="F24" s="290"/>
    </row>
    <row r="25" spans="1:6" ht="18" customHeight="1">
      <c r="A25" s="291"/>
      <c r="B25" s="292"/>
      <c r="C25" s="289"/>
      <c r="D25" s="289"/>
      <c r="E25" s="289"/>
      <c r="F25" s="290"/>
    </row>
  </sheetData>
  <mergeCells count="2">
    <mergeCell ref="C3:E3"/>
    <mergeCell ref="A1:E1"/>
  </mergeCells>
  <pageMargins left="0.75" right="0.5" top="0.75" bottom="0.75" header="0.5" footer="0.25"/>
  <pageSetup orientation="portrait" r:id="rId1"/>
  <headerFooter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C00000"/>
  </sheetPr>
  <dimension ref="A1:G17"/>
  <sheetViews>
    <sheetView topLeftCell="A3" workbookViewId="0">
      <selection sqref="A1:G17"/>
    </sheetView>
  </sheetViews>
  <sheetFormatPr defaultColWidth="11.42578125" defaultRowHeight="12.75"/>
  <cols>
    <col min="1" max="1" width="2.42578125" style="180" customWidth="1"/>
    <col min="2" max="2" width="54" style="180" customWidth="1"/>
    <col min="3" max="5" width="8.7109375" style="180" customWidth="1"/>
    <col min="6" max="6" width="8.7109375" style="181" customWidth="1"/>
    <col min="7" max="7" width="10" style="181" customWidth="1"/>
    <col min="8" max="16384" width="11.42578125" style="182"/>
  </cols>
  <sheetData>
    <row r="1" spans="1:7" ht="20.100000000000001" customHeight="1">
      <c r="A1" s="832" t="s">
        <v>233</v>
      </c>
      <c r="B1" s="832"/>
      <c r="C1" s="832"/>
      <c r="D1" s="832"/>
      <c r="E1" s="832"/>
      <c r="F1" s="832"/>
      <c r="G1" s="832"/>
    </row>
    <row r="2" spans="1:7" ht="15.75">
      <c r="A2" s="184"/>
      <c r="B2" s="185"/>
      <c r="C2" s="183"/>
      <c r="D2" s="183"/>
      <c r="E2" s="183"/>
    </row>
    <row r="3" spans="1:7" ht="27.75" customHeight="1">
      <c r="A3" s="186" t="s">
        <v>100</v>
      </c>
      <c r="B3" s="186"/>
      <c r="C3" s="187">
        <v>2018</v>
      </c>
      <c r="D3" s="187">
        <v>2019</v>
      </c>
      <c r="E3" s="187">
        <v>2020</v>
      </c>
      <c r="F3" s="187">
        <v>2021</v>
      </c>
      <c r="G3" s="371" t="s">
        <v>173</v>
      </c>
    </row>
    <row r="4" spans="1:7">
      <c r="A4" s="186"/>
      <c r="B4" s="186"/>
      <c r="C4" s="188"/>
      <c r="D4" s="188"/>
      <c r="E4" s="189"/>
      <c r="F4" s="183"/>
      <c r="G4" s="182"/>
    </row>
    <row r="5" spans="1:7" ht="20.25" customHeight="1">
      <c r="A5" s="190" t="s">
        <v>234</v>
      </c>
      <c r="B5" s="190"/>
      <c r="C5" s="348">
        <f>C6+C7+C8</f>
        <v>172902</v>
      </c>
      <c r="D5" s="348">
        <f>D6+D7+D8</f>
        <v>171250</v>
      </c>
      <c r="E5" s="348">
        <f>E6+E7+E8</f>
        <v>175177</v>
      </c>
      <c r="F5" s="348">
        <f>F6+F7+F8</f>
        <v>157797</v>
      </c>
      <c r="G5" s="348">
        <f>G6+G7+G8</f>
        <v>183599</v>
      </c>
    </row>
    <row r="6" spans="1:7" ht="20.25" customHeight="1">
      <c r="A6" s="191"/>
      <c r="B6" s="191" t="s">
        <v>235</v>
      </c>
      <c r="C6" s="349">
        <v>4321</v>
      </c>
      <c r="D6" s="350">
        <v>4837</v>
      </c>
      <c r="E6" s="350">
        <v>4239</v>
      </c>
      <c r="F6" s="350">
        <v>4216</v>
      </c>
      <c r="G6" s="632">
        <f>4417+2662</f>
        <v>7079</v>
      </c>
    </row>
    <row r="7" spans="1:7" ht="20.25" customHeight="1">
      <c r="A7" s="191"/>
      <c r="B7" s="191" t="s">
        <v>236</v>
      </c>
      <c r="C7" s="349">
        <v>165219</v>
      </c>
      <c r="D7" s="350">
        <v>162898</v>
      </c>
      <c r="E7" s="350">
        <v>167402</v>
      </c>
      <c r="F7" s="350">
        <v>150065</v>
      </c>
      <c r="G7" s="632">
        <v>172766</v>
      </c>
    </row>
    <row r="8" spans="1:7" ht="20.25" customHeight="1">
      <c r="A8" s="191"/>
      <c r="B8" s="191" t="s">
        <v>237</v>
      </c>
      <c r="C8" s="349">
        <v>3362</v>
      </c>
      <c r="D8" s="350">
        <v>3515</v>
      </c>
      <c r="E8" s="350">
        <v>3536</v>
      </c>
      <c r="F8" s="350">
        <v>3516</v>
      </c>
      <c r="G8" s="632">
        <v>3754</v>
      </c>
    </row>
    <row r="9" spans="1:7" ht="27" customHeight="1">
      <c r="A9" s="831" t="s">
        <v>238</v>
      </c>
      <c r="B9" s="831"/>
      <c r="C9" s="633"/>
      <c r="D9" s="633"/>
      <c r="E9" s="634"/>
      <c r="F9" s="634"/>
      <c r="G9" s="635"/>
    </row>
    <row r="10" spans="1:7" ht="20.25" customHeight="1">
      <c r="A10" s="191"/>
      <c r="B10" s="192" t="s">
        <v>235</v>
      </c>
      <c r="C10" s="636"/>
      <c r="D10" s="636"/>
      <c r="E10" s="636"/>
      <c r="F10" s="636"/>
      <c r="G10" s="635"/>
    </row>
    <row r="11" spans="1:7" ht="20.25" customHeight="1">
      <c r="A11" s="191"/>
      <c r="B11" s="193" t="s">
        <v>239</v>
      </c>
      <c r="C11" s="349">
        <v>53</v>
      </c>
      <c r="D11" s="350">
        <v>60</v>
      </c>
      <c r="E11" s="350">
        <v>103</v>
      </c>
      <c r="F11" s="350">
        <v>850</v>
      </c>
      <c r="G11" s="632">
        <v>885</v>
      </c>
    </row>
    <row r="12" spans="1:7" ht="20.25" customHeight="1">
      <c r="A12" s="191"/>
      <c r="B12" s="194" t="s">
        <v>240</v>
      </c>
      <c r="C12" s="349">
        <v>1402</v>
      </c>
      <c r="D12" s="350">
        <v>1504</v>
      </c>
      <c r="E12" s="350">
        <v>1407</v>
      </c>
      <c r="F12" s="350">
        <v>1965</v>
      </c>
      <c r="G12" s="632">
        <v>2070</v>
      </c>
    </row>
    <row r="13" spans="1:7" ht="20.25" customHeight="1">
      <c r="A13" s="191"/>
      <c r="B13" s="192" t="s">
        <v>241</v>
      </c>
      <c r="C13" s="637"/>
      <c r="D13" s="637"/>
      <c r="E13" s="634"/>
      <c r="F13" s="634"/>
      <c r="G13" s="635"/>
    </row>
    <row r="14" spans="1:7" ht="20.25" customHeight="1">
      <c r="A14" s="191"/>
      <c r="B14" s="193" t="s">
        <v>242</v>
      </c>
      <c r="C14" s="349">
        <v>240994</v>
      </c>
      <c r="D14" s="350">
        <v>201318</v>
      </c>
      <c r="E14" s="350">
        <v>202215</v>
      </c>
      <c r="F14" s="350">
        <v>141120</v>
      </c>
      <c r="G14" s="632">
        <v>122339</v>
      </c>
    </row>
    <row r="15" spans="1:7" ht="20.25" customHeight="1">
      <c r="A15" s="191"/>
      <c r="B15" s="192" t="s">
        <v>237</v>
      </c>
      <c r="C15" s="637"/>
      <c r="D15" s="637"/>
      <c r="E15" s="634"/>
      <c r="F15" s="634"/>
      <c r="G15" s="635"/>
    </row>
    <row r="16" spans="1:7" ht="20.25" customHeight="1">
      <c r="A16" s="191"/>
      <c r="B16" s="193" t="s">
        <v>243</v>
      </c>
      <c r="C16" s="349">
        <v>1024</v>
      </c>
      <c r="D16" s="350">
        <v>994</v>
      </c>
      <c r="E16" s="350">
        <v>1892</v>
      </c>
      <c r="F16" s="350">
        <v>1395</v>
      </c>
      <c r="G16" s="349">
        <v>2100</v>
      </c>
    </row>
    <row r="17" spans="1:7" ht="26.25" customHeight="1">
      <c r="A17" s="191"/>
      <c r="B17" s="194" t="s">
        <v>244</v>
      </c>
      <c r="C17" s="637"/>
      <c r="D17" s="637"/>
      <c r="E17" s="637"/>
      <c r="F17" s="634"/>
      <c r="G17" s="634"/>
    </row>
  </sheetData>
  <mergeCells count="2">
    <mergeCell ref="A9:B9"/>
    <mergeCell ref="A1:G1"/>
  </mergeCells>
  <pageMargins left="0.74803149606299202" right="0.511811023622047" top="0.62992125984252001" bottom="0.62992125984252001" header="0.511811023622047" footer="0.23622047244094499"/>
  <pageSetup orientation="portrait"/>
  <headerFooter alignWithMargins="0">
    <oddFooter>&amp;C&amp;10&amp;P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</sheetPr>
  <dimension ref="A1:F40"/>
  <sheetViews>
    <sheetView topLeftCell="A25" workbookViewId="0">
      <selection sqref="A1:F40"/>
    </sheetView>
  </sheetViews>
  <sheetFormatPr defaultColWidth="9.140625" defaultRowHeight="15"/>
  <cols>
    <col min="1" max="1" width="56.5703125" style="308" customWidth="1"/>
    <col min="2" max="3" width="9" style="308" customWidth="1"/>
    <col min="4" max="6" width="8.5703125" style="308" customWidth="1"/>
    <col min="7" max="257" width="9.140625" style="308"/>
    <col min="258" max="258" width="56.5703125" style="308" customWidth="1"/>
    <col min="259" max="259" width="9" style="308" customWidth="1"/>
    <col min="260" max="262" width="8.5703125" style="308" customWidth="1"/>
    <col min="263" max="513" width="9.140625" style="308"/>
    <col min="514" max="514" width="56.5703125" style="308" customWidth="1"/>
    <col min="515" max="515" width="9" style="308" customWidth="1"/>
    <col min="516" max="518" width="8.5703125" style="308" customWidth="1"/>
    <col min="519" max="769" width="9.140625" style="308"/>
    <col min="770" max="770" width="56.5703125" style="308" customWidth="1"/>
    <col min="771" max="771" width="9" style="308" customWidth="1"/>
    <col min="772" max="774" width="8.5703125" style="308" customWidth="1"/>
    <col min="775" max="1025" width="9.140625" style="308"/>
    <col min="1026" max="1026" width="56.5703125" style="308" customWidth="1"/>
    <col min="1027" max="1027" width="9" style="308" customWidth="1"/>
    <col min="1028" max="1030" width="8.5703125" style="308" customWidth="1"/>
    <col min="1031" max="1281" width="9.140625" style="308"/>
    <col min="1282" max="1282" width="56.5703125" style="308" customWidth="1"/>
    <col min="1283" max="1283" width="9" style="308" customWidth="1"/>
    <col min="1284" max="1286" width="8.5703125" style="308" customWidth="1"/>
    <col min="1287" max="1537" width="9.140625" style="308"/>
    <col min="1538" max="1538" width="56.5703125" style="308" customWidth="1"/>
    <col min="1539" max="1539" width="9" style="308" customWidth="1"/>
    <col min="1540" max="1542" width="8.5703125" style="308" customWidth="1"/>
    <col min="1543" max="1793" width="9.140625" style="308"/>
    <col min="1794" max="1794" width="56.5703125" style="308" customWidth="1"/>
    <col min="1795" max="1795" width="9" style="308" customWidth="1"/>
    <col min="1796" max="1798" width="8.5703125" style="308" customWidth="1"/>
    <col min="1799" max="2049" width="9.140625" style="308"/>
    <col min="2050" max="2050" width="56.5703125" style="308" customWidth="1"/>
    <col min="2051" max="2051" width="9" style="308" customWidth="1"/>
    <col min="2052" max="2054" width="8.5703125" style="308" customWidth="1"/>
    <col min="2055" max="2305" width="9.140625" style="308"/>
    <col min="2306" max="2306" width="56.5703125" style="308" customWidth="1"/>
    <col min="2307" max="2307" width="9" style="308" customWidth="1"/>
    <col min="2308" max="2310" width="8.5703125" style="308" customWidth="1"/>
    <col min="2311" max="2561" width="9.140625" style="308"/>
    <col min="2562" max="2562" width="56.5703125" style="308" customWidth="1"/>
    <col min="2563" max="2563" width="9" style="308" customWidth="1"/>
    <col min="2564" max="2566" width="8.5703125" style="308" customWidth="1"/>
    <col min="2567" max="2817" width="9.140625" style="308"/>
    <col min="2818" max="2818" width="56.5703125" style="308" customWidth="1"/>
    <col min="2819" max="2819" width="9" style="308" customWidth="1"/>
    <col min="2820" max="2822" width="8.5703125" style="308" customWidth="1"/>
    <col min="2823" max="3073" width="9.140625" style="308"/>
    <col min="3074" max="3074" width="56.5703125" style="308" customWidth="1"/>
    <col min="3075" max="3075" width="9" style="308" customWidth="1"/>
    <col min="3076" max="3078" width="8.5703125" style="308" customWidth="1"/>
    <col min="3079" max="3329" width="9.140625" style="308"/>
    <col min="3330" max="3330" width="56.5703125" style="308" customWidth="1"/>
    <col min="3331" max="3331" width="9" style="308" customWidth="1"/>
    <col min="3332" max="3334" width="8.5703125" style="308" customWidth="1"/>
    <col min="3335" max="3585" width="9.140625" style="308"/>
    <col min="3586" max="3586" width="56.5703125" style="308" customWidth="1"/>
    <col min="3587" max="3587" width="9" style="308" customWidth="1"/>
    <col min="3588" max="3590" width="8.5703125" style="308" customWidth="1"/>
    <col min="3591" max="3841" width="9.140625" style="308"/>
    <col min="3842" max="3842" width="56.5703125" style="308" customWidth="1"/>
    <col min="3843" max="3843" width="9" style="308" customWidth="1"/>
    <col min="3844" max="3846" width="8.5703125" style="308" customWidth="1"/>
    <col min="3847" max="4097" width="9.140625" style="308"/>
    <col min="4098" max="4098" width="56.5703125" style="308" customWidth="1"/>
    <col min="4099" max="4099" width="9" style="308" customWidth="1"/>
    <col min="4100" max="4102" width="8.5703125" style="308" customWidth="1"/>
    <col min="4103" max="4353" width="9.140625" style="308"/>
    <col min="4354" max="4354" width="56.5703125" style="308" customWidth="1"/>
    <col min="4355" max="4355" width="9" style="308" customWidth="1"/>
    <col min="4356" max="4358" width="8.5703125" style="308" customWidth="1"/>
    <col min="4359" max="4609" width="9.140625" style="308"/>
    <col min="4610" max="4610" width="56.5703125" style="308" customWidth="1"/>
    <col min="4611" max="4611" width="9" style="308" customWidth="1"/>
    <col min="4612" max="4614" width="8.5703125" style="308" customWidth="1"/>
    <col min="4615" max="4865" width="9.140625" style="308"/>
    <col min="4866" max="4866" width="56.5703125" style="308" customWidth="1"/>
    <col min="4867" max="4867" width="9" style="308" customWidth="1"/>
    <col min="4868" max="4870" width="8.5703125" style="308" customWidth="1"/>
    <col min="4871" max="5121" width="9.140625" style="308"/>
    <col min="5122" max="5122" width="56.5703125" style="308" customWidth="1"/>
    <col min="5123" max="5123" width="9" style="308" customWidth="1"/>
    <col min="5124" max="5126" width="8.5703125" style="308" customWidth="1"/>
    <col min="5127" max="5377" width="9.140625" style="308"/>
    <col min="5378" max="5378" width="56.5703125" style="308" customWidth="1"/>
    <col min="5379" max="5379" width="9" style="308" customWidth="1"/>
    <col min="5380" max="5382" width="8.5703125" style="308" customWidth="1"/>
    <col min="5383" max="5633" width="9.140625" style="308"/>
    <col min="5634" max="5634" width="56.5703125" style="308" customWidth="1"/>
    <col min="5635" max="5635" width="9" style="308" customWidth="1"/>
    <col min="5636" max="5638" width="8.5703125" style="308" customWidth="1"/>
    <col min="5639" max="5889" width="9.140625" style="308"/>
    <col min="5890" max="5890" width="56.5703125" style="308" customWidth="1"/>
    <col min="5891" max="5891" width="9" style="308" customWidth="1"/>
    <col min="5892" max="5894" width="8.5703125" style="308" customWidth="1"/>
    <col min="5895" max="6145" width="9.140625" style="308"/>
    <col min="6146" max="6146" width="56.5703125" style="308" customWidth="1"/>
    <col min="6147" max="6147" width="9" style="308" customWidth="1"/>
    <col min="6148" max="6150" width="8.5703125" style="308" customWidth="1"/>
    <col min="6151" max="6401" width="9.140625" style="308"/>
    <col min="6402" max="6402" width="56.5703125" style="308" customWidth="1"/>
    <col min="6403" max="6403" width="9" style="308" customWidth="1"/>
    <col min="6404" max="6406" width="8.5703125" style="308" customWidth="1"/>
    <col min="6407" max="6657" width="9.140625" style="308"/>
    <col min="6658" max="6658" width="56.5703125" style="308" customWidth="1"/>
    <col min="6659" max="6659" width="9" style="308" customWidth="1"/>
    <col min="6660" max="6662" width="8.5703125" style="308" customWidth="1"/>
    <col min="6663" max="6913" width="9.140625" style="308"/>
    <col min="6914" max="6914" width="56.5703125" style="308" customWidth="1"/>
    <col min="6915" max="6915" width="9" style="308" customWidth="1"/>
    <col min="6916" max="6918" width="8.5703125" style="308" customWidth="1"/>
    <col min="6919" max="7169" width="9.140625" style="308"/>
    <col min="7170" max="7170" width="56.5703125" style="308" customWidth="1"/>
    <col min="7171" max="7171" width="9" style="308" customWidth="1"/>
    <col min="7172" max="7174" width="8.5703125" style="308" customWidth="1"/>
    <col min="7175" max="7425" width="9.140625" style="308"/>
    <col min="7426" max="7426" width="56.5703125" style="308" customWidth="1"/>
    <col min="7427" max="7427" width="9" style="308" customWidth="1"/>
    <col min="7428" max="7430" width="8.5703125" style="308" customWidth="1"/>
    <col min="7431" max="7681" width="9.140625" style="308"/>
    <col min="7682" max="7682" width="56.5703125" style="308" customWidth="1"/>
    <col min="7683" max="7683" width="9" style="308" customWidth="1"/>
    <col min="7684" max="7686" width="8.5703125" style="308" customWidth="1"/>
    <col min="7687" max="7937" width="9.140625" style="308"/>
    <col min="7938" max="7938" width="56.5703125" style="308" customWidth="1"/>
    <col min="7939" max="7939" width="9" style="308" customWidth="1"/>
    <col min="7940" max="7942" width="8.5703125" style="308" customWidth="1"/>
    <col min="7943" max="8193" width="9.140625" style="308"/>
    <col min="8194" max="8194" width="56.5703125" style="308" customWidth="1"/>
    <col min="8195" max="8195" width="9" style="308" customWidth="1"/>
    <col min="8196" max="8198" width="8.5703125" style="308" customWidth="1"/>
    <col min="8199" max="8449" width="9.140625" style="308"/>
    <col min="8450" max="8450" width="56.5703125" style="308" customWidth="1"/>
    <col min="8451" max="8451" width="9" style="308" customWidth="1"/>
    <col min="8452" max="8454" width="8.5703125" style="308" customWidth="1"/>
    <col min="8455" max="8705" width="9.140625" style="308"/>
    <col min="8706" max="8706" width="56.5703125" style="308" customWidth="1"/>
    <col min="8707" max="8707" width="9" style="308" customWidth="1"/>
    <col min="8708" max="8710" width="8.5703125" style="308" customWidth="1"/>
    <col min="8711" max="8961" width="9.140625" style="308"/>
    <col min="8962" max="8962" width="56.5703125" style="308" customWidth="1"/>
    <col min="8963" max="8963" width="9" style="308" customWidth="1"/>
    <col min="8964" max="8966" width="8.5703125" style="308" customWidth="1"/>
    <col min="8967" max="9217" width="9.140625" style="308"/>
    <col min="9218" max="9218" width="56.5703125" style="308" customWidth="1"/>
    <col min="9219" max="9219" width="9" style="308" customWidth="1"/>
    <col min="9220" max="9222" width="8.5703125" style="308" customWidth="1"/>
    <col min="9223" max="9473" width="9.140625" style="308"/>
    <col min="9474" max="9474" width="56.5703125" style="308" customWidth="1"/>
    <col min="9475" max="9475" width="9" style="308" customWidth="1"/>
    <col min="9476" max="9478" width="8.5703125" style="308" customWidth="1"/>
    <col min="9479" max="9729" width="9.140625" style="308"/>
    <col min="9730" max="9730" width="56.5703125" style="308" customWidth="1"/>
    <col min="9731" max="9731" width="9" style="308" customWidth="1"/>
    <col min="9732" max="9734" width="8.5703125" style="308" customWidth="1"/>
    <col min="9735" max="9985" width="9.140625" style="308"/>
    <col min="9986" max="9986" width="56.5703125" style="308" customWidth="1"/>
    <col min="9987" max="9987" width="9" style="308" customWidth="1"/>
    <col min="9988" max="9990" width="8.5703125" style="308" customWidth="1"/>
    <col min="9991" max="10241" width="9.140625" style="308"/>
    <col min="10242" max="10242" width="56.5703125" style="308" customWidth="1"/>
    <col min="10243" max="10243" width="9" style="308" customWidth="1"/>
    <col min="10244" max="10246" width="8.5703125" style="308" customWidth="1"/>
    <col min="10247" max="10497" width="9.140625" style="308"/>
    <col min="10498" max="10498" width="56.5703125" style="308" customWidth="1"/>
    <col min="10499" max="10499" width="9" style="308" customWidth="1"/>
    <col min="10500" max="10502" width="8.5703125" style="308" customWidth="1"/>
    <col min="10503" max="10753" width="9.140625" style="308"/>
    <col min="10754" max="10754" width="56.5703125" style="308" customWidth="1"/>
    <col min="10755" max="10755" width="9" style="308" customWidth="1"/>
    <col min="10756" max="10758" width="8.5703125" style="308" customWidth="1"/>
    <col min="10759" max="11009" width="9.140625" style="308"/>
    <col min="11010" max="11010" width="56.5703125" style="308" customWidth="1"/>
    <col min="11011" max="11011" width="9" style="308" customWidth="1"/>
    <col min="11012" max="11014" width="8.5703125" style="308" customWidth="1"/>
    <col min="11015" max="11265" width="9.140625" style="308"/>
    <col min="11266" max="11266" width="56.5703125" style="308" customWidth="1"/>
    <col min="11267" max="11267" width="9" style="308" customWidth="1"/>
    <col min="11268" max="11270" width="8.5703125" style="308" customWidth="1"/>
    <col min="11271" max="11521" width="9.140625" style="308"/>
    <col min="11522" max="11522" width="56.5703125" style="308" customWidth="1"/>
    <col min="11523" max="11523" width="9" style="308" customWidth="1"/>
    <col min="11524" max="11526" width="8.5703125" style="308" customWidth="1"/>
    <col min="11527" max="11777" width="9.140625" style="308"/>
    <col min="11778" max="11778" width="56.5703125" style="308" customWidth="1"/>
    <col min="11779" max="11779" width="9" style="308" customWidth="1"/>
    <col min="11780" max="11782" width="8.5703125" style="308" customWidth="1"/>
    <col min="11783" max="12033" width="9.140625" style="308"/>
    <col min="12034" max="12034" width="56.5703125" style="308" customWidth="1"/>
    <col min="12035" max="12035" width="9" style="308" customWidth="1"/>
    <col min="12036" max="12038" width="8.5703125" style="308" customWidth="1"/>
    <col min="12039" max="12289" width="9.140625" style="308"/>
    <col min="12290" max="12290" width="56.5703125" style="308" customWidth="1"/>
    <col min="12291" max="12291" width="9" style="308" customWidth="1"/>
    <col min="12292" max="12294" width="8.5703125" style="308" customWidth="1"/>
    <col min="12295" max="12545" width="9.140625" style="308"/>
    <col min="12546" max="12546" width="56.5703125" style="308" customWidth="1"/>
    <col min="12547" max="12547" width="9" style="308" customWidth="1"/>
    <col min="12548" max="12550" width="8.5703125" style="308" customWidth="1"/>
    <col min="12551" max="12801" width="9.140625" style="308"/>
    <col min="12802" max="12802" width="56.5703125" style="308" customWidth="1"/>
    <col min="12803" max="12803" width="9" style="308" customWidth="1"/>
    <col min="12804" max="12806" width="8.5703125" style="308" customWidth="1"/>
    <col min="12807" max="13057" width="9.140625" style="308"/>
    <col min="13058" max="13058" width="56.5703125" style="308" customWidth="1"/>
    <col min="13059" max="13059" width="9" style="308" customWidth="1"/>
    <col min="13060" max="13062" width="8.5703125" style="308" customWidth="1"/>
    <col min="13063" max="13313" width="9.140625" style="308"/>
    <col min="13314" max="13314" width="56.5703125" style="308" customWidth="1"/>
    <col min="13315" max="13315" width="9" style="308" customWidth="1"/>
    <col min="13316" max="13318" width="8.5703125" style="308" customWidth="1"/>
    <col min="13319" max="13569" width="9.140625" style="308"/>
    <col min="13570" max="13570" width="56.5703125" style="308" customWidth="1"/>
    <col min="13571" max="13571" width="9" style="308" customWidth="1"/>
    <col min="13572" max="13574" width="8.5703125" style="308" customWidth="1"/>
    <col min="13575" max="13825" width="9.140625" style="308"/>
    <col min="13826" max="13826" width="56.5703125" style="308" customWidth="1"/>
    <col min="13827" max="13827" width="9" style="308" customWidth="1"/>
    <col min="13828" max="13830" width="8.5703125" style="308" customWidth="1"/>
    <col min="13831" max="14081" width="9.140625" style="308"/>
    <col min="14082" max="14082" width="56.5703125" style="308" customWidth="1"/>
    <col min="14083" max="14083" width="9" style="308" customWidth="1"/>
    <col min="14084" max="14086" width="8.5703125" style="308" customWidth="1"/>
    <col min="14087" max="14337" width="9.140625" style="308"/>
    <col min="14338" max="14338" width="56.5703125" style="308" customWidth="1"/>
    <col min="14339" max="14339" width="9" style="308" customWidth="1"/>
    <col min="14340" max="14342" width="8.5703125" style="308" customWidth="1"/>
    <col min="14343" max="14593" width="9.140625" style="308"/>
    <col min="14594" max="14594" width="56.5703125" style="308" customWidth="1"/>
    <col min="14595" max="14595" width="9" style="308" customWidth="1"/>
    <col min="14596" max="14598" width="8.5703125" style="308" customWidth="1"/>
    <col min="14599" max="14849" width="9.140625" style="308"/>
    <col min="14850" max="14850" width="56.5703125" style="308" customWidth="1"/>
    <col min="14851" max="14851" width="9" style="308" customWidth="1"/>
    <col min="14852" max="14854" width="8.5703125" style="308" customWidth="1"/>
    <col min="14855" max="15105" width="9.140625" style="308"/>
    <col min="15106" max="15106" width="56.5703125" style="308" customWidth="1"/>
    <col min="15107" max="15107" width="9" style="308" customWidth="1"/>
    <col min="15108" max="15110" width="8.5703125" style="308" customWidth="1"/>
    <col min="15111" max="15361" width="9.140625" style="308"/>
    <col min="15362" max="15362" width="56.5703125" style="308" customWidth="1"/>
    <col min="15363" max="15363" width="9" style="308" customWidth="1"/>
    <col min="15364" max="15366" width="8.5703125" style="308" customWidth="1"/>
    <col min="15367" max="15617" width="9.140625" style="308"/>
    <col min="15618" max="15618" width="56.5703125" style="308" customWidth="1"/>
    <col min="15619" max="15619" width="9" style="308" customWidth="1"/>
    <col min="15620" max="15622" width="8.5703125" style="308" customWidth="1"/>
    <col min="15623" max="15873" width="9.140625" style="308"/>
    <col min="15874" max="15874" width="56.5703125" style="308" customWidth="1"/>
    <col min="15875" max="15875" width="9" style="308" customWidth="1"/>
    <col min="15876" max="15878" width="8.5703125" style="308" customWidth="1"/>
    <col min="15879" max="16129" width="9.140625" style="308"/>
    <col min="16130" max="16130" width="56.5703125" style="308" customWidth="1"/>
    <col min="16131" max="16131" width="9" style="308" customWidth="1"/>
    <col min="16132" max="16134" width="8.5703125" style="308" customWidth="1"/>
    <col min="16135" max="16384" width="9.140625" style="308"/>
  </cols>
  <sheetData>
    <row r="1" spans="1:6" ht="33" customHeight="1">
      <c r="A1" s="834" t="s">
        <v>667</v>
      </c>
      <c r="B1" s="835"/>
      <c r="C1" s="835"/>
      <c r="D1" s="835"/>
      <c r="E1" s="835"/>
      <c r="F1" s="835"/>
    </row>
    <row r="2" spans="1:6" ht="17.100000000000001" customHeight="1"/>
    <row r="3" spans="1:6" ht="17.100000000000001" customHeight="1">
      <c r="A3" s="309"/>
      <c r="B3" s="309"/>
      <c r="C3" s="309"/>
      <c r="D3" s="833" t="s">
        <v>245</v>
      </c>
      <c r="E3" s="833"/>
      <c r="F3" s="833"/>
    </row>
    <row r="4" spans="1:6" ht="25.5">
      <c r="B4" s="310">
        <v>2018</v>
      </c>
      <c r="C4" s="82">
        <v>2019</v>
      </c>
      <c r="D4" s="310">
        <v>2020</v>
      </c>
      <c r="E4" s="310">
        <v>2021</v>
      </c>
      <c r="F4" s="148" t="s">
        <v>173</v>
      </c>
    </row>
    <row r="5" spans="1:6" ht="19.5" customHeight="1">
      <c r="A5" s="311" t="s">
        <v>119</v>
      </c>
      <c r="B5" s="638">
        <f>B8</f>
        <v>916</v>
      </c>
      <c r="C5" s="638">
        <f t="shared" ref="C5:E5" si="0">C8</f>
        <v>925</v>
      </c>
      <c r="D5" s="638">
        <f t="shared" si="0"/>
        <v>953</v>
      </c>
      <c r="E5" s="638">
        <f t="shared" si="0"/>
        <v>678</v>
      </c>
      <c r="F5" s="638">
        <v>673</v>
      </c>
    </row>
    <row r="6" spans="1:6" ht="19.5" customHeight="1">
      <c r="A6" s="312" t="s">
        <v>246</v>
      </c>
      <c r="B6" s="638">
        <f>B8</f>
        <v>916</v>
      </c>
      <c r="C6" s="638">
        <f t="shared" ref="C6:E8" si="1">C8</f>
        <v>925</v>
      </c>
      <c r="D6" s="638">
        <f t="shared" si="1"/>
        <v>953</v>
      </c>
      <c r="E6" s="638">
        <f t="shared" si="1"/>
        <v>678</v>
      </c>
      <c r="F6" s="638">
        <v>673</v>
      </c>
    </row>
    <row r="7" spans="1:6" ht="19.5" customHeight="1">
      <c r="A7" s="313" t="s">
        <v>247</v>
      </c>
      <c r="B7" s="363"/>
      <c r="C7" s="363"/>
      <c r="D7" s="363"/>
      <c r="E7" s="363"/>
      <c r="F7" s="363"/>
    </row>
    <row r="8" spans="1:6" ht="19.5" customHeight="1">
      <c r="A8" s="313" t="s">
        <v>248</v>
      </c>
      <c r="B8" s="363">
        <f>B10</f>
        <v>916</v>
      </c>
      <c r="C8" s="363">
        <f t="shared" si="1"/>
        <v>925</v>
      </c>
      <c r="D8" s="363">
        <f t="shared" si="1"/>
        <v>953</v>
      </c>
      <c r="E8" s="363">
        <f t="shared" si="1"/>
        <v>678</v>
      </c>
      <c r="F8" s="363">
        <v>673</v>
      </c>
    </row>
    <row r="9" spans="1:6" ht="19.5" customHeight="1">
      <c r="A9" s="313" t="s">
        <v>249</v>
      </c>
      <c r="B9" s="363"/>
      <c r="C9" s="363"/>
      <c r="D9" s="363"/>
      <c r="E9" s="363"/>
      <c r="F9" s="363"/>
    </row>
    <row r="10" spans="1:6" ht="19.5" customHeight="1">
      <c r="A10" s="312" t="s">
        <v>250</v>
      </c>
      <c r="B10" s="638">
        <f>SUM(B11:B40)</f>
        <v>916</v>
      </c>
      <c r="C10" s="638">
        <f>SUM(C11:C40)</f>
        <v>925</v>
      </c>
      <c r="D10" s="638">
        <f>SUM(D11:D40)</f>
        <v>953</v>
      </c>
      <c r="E10" s="638">
        <f>SUM(E11:E40)</f>
        <v>678</v>
      </c>
      <c r="F10" s="638">
        <f>SUM(F11:F40)</f>
        <v>673</v>
      </c>
    </row>
    <row r="11" spans="1:6" ht="19.5" customHeight="1">
      <c r="A11" s="314" t="s">
        <v>251</v>
      </c>
      <c r="B11" s="363"/>
      <c r="C11" s="363"/>
      <c r="D11" s="363"/>
      <c r="E11" s="363"/>
      <c r="F11" s="363"/>
    </row>
    <row r="12" spans="1:6" ht="19.5" customHeight="1">
      <c r="A12" s="314" t="s">
        <v>252</v>
      </c>
      <c r="B12" s="363"/>
      <c r="C12" s="363"/>
      <c r="D12" s="363"/>
      <c r="E12" s="363"/>
      <c r="F12" s="363"/>
    </row>
    <row r="13" spans="1:6" ht="19.5" customHeight="1">
      <c r="A13" s="314" t="s">
        <v>253</v>
      </c>
      <c r="B13" s="363"/>
      <c r="C13" s="363"/>
      <c r="D13" s="363"/>
      <c r="E13" s="363"/>
      <c r="F13" s="363"/>
    </row>
    <row r="14" spans="1:6" ht="19.5" customHeight="1">
      <c r="A14" s="314" t="s">
        <v>254</v>
      </c>
      <c r="B14" s="363">
        <v>154</v>
      </c>
      <c r="C14" s="363">
        <v>160</v>
      </c>
      <c r="D14" s="363">
        <v>165</v>
      </c>
      <c r="E14" s="363">
        <v>111</v>
      </c>
      <c r="F14" s="363">
        <v>107</v>
      </c>
    </row>
    <row r="15" spans="1:6" ht="19.5" customHeight="1">
      <c r="A15" s="314" t="s">
        <v>255</v>
      </c>
      <c r="B15" s="363">
        <v>279</v>
      </c>
      <c r="C15" s="363">
        <v>286</v>
      </c>
      <c r="D15" s="363">
        <v>292</v>
      </c>
      <c r="E15" s="363">
        <v>146</v>
      </c>
      <c r="F15" s="363">
        <v>139</v>
      </c>
    </row>
    <row r="16" spans="1:6" ht="19.5" customHeight="1">
      <c r="A16" s="314" t="s">
        <v>256</v>
      </c>
      <c r="B16" s="363"/>
      <c r="C16" s="363"/>
      <c r="D16" s="363"/>
      <c r="E16" s="363"/>
      <c r="F16" s="363"/>
    </row>
    <row r="17" spans="1:6" ht="19.5" customHeight="1">
      <c r="A17" s="314" t="s">
        <v>257</v>
      </c>
      <c r="B17" s="363">
        <v>135</v>
      </c>
      <c r="C17" s="363">
        <v>140</v>
      </c>
      <c r="D17" s="363">
        <v>142</v>
      </c>
      <c r="E17" s="363">
        <v>117</v>
      </c>
      <c r="F17" s="363">
        <v>114</v>
      </c>
    </row>
    <row r="18" spans="1:6" ht="19.5" customHeight="1">
      <c r="A18" s="314" t="s">
        <v>258</v>
      </c>
      <c r="B18" s="363"/>
      <c r="C18" s="363"/>
      <c r="D18" s="363"/>
      <c r="E18" s="363"/>
      <c r="F18" s="363">
        <v>1</v>
      </c>
    </row>
    <row r="19" spans="1:6" ht="19.5" customHeight="1">
      <c r="A19" s="314" t="s">
        <v>259</v>
      </c>
      <c r="B19" s="363">
        <v>45</v>
      </c>
      <c r="C19" s="363">
        <v>42</v>
      </c>
      <c r="D19" s="363">
        <v>45</v>
      </c>
      <c r="E19" s="363">
        <v>49</v>
      </c>
      <c r="F19" s="639">
        <v>38</v>
      </c>
    </row>
    <row r="20" spans="1:6" ht="19.5" customHeight="1">
      <c r="A20" s="314" t="s">
        <v>260</v>
      </c>
      <c r="B20" s="363">
        <v>17</v>
      </c>
      <c r="C20" s="363">
        <v>19</v>
      </c>
      <c r="D20" s="363">
        <v>19</v>
      </c>
      <c r="E20" s="363">
        <v>14</v>
      </c>
      <c r="F20" s="363">
        <v>12</v>
      </c>
    </row>
    <row r="21" spans="1:6" ht="19.5" customHeight="1">
      <c r="A21" s="314" t="s">
        <v>261</v>
      </c>
      <c r="B21" s="363"/>
      <c r="C21" s="363"/>
      <c r="D21" s="363"/>
      <c r="E21" s="363"/>
      <c r="F21" s="363"/>
    </row>
    <row r="22" spans="1:6" ht="19.5" customHeight="1">
      <c r="A22" s="314" t="s">
        <v>262</v>
      </c>
      <c r="B22" s="363"/>
      <c r="C22" s="363"/>
      <c r="D22" s="363"/>
      <c r="E22" s="363"/>
      <c r="F22" s="363"/>
    </row>
    <row r="23" spans="1:6" ht="19.5" customHeight="1">
      <c r="A23" s="314" t="s">
        <v>263</v>
      </c>
      <c r="B23" s="363">
        <v>3</v>
      </c>
      <c r="C23" s="363">
        <v>3</v>
      </c>
      <c r="D23" s="363">
        <v>3</v>
      </c>
      <c r="E23" s="363">
        <v>1</v>
      </c>
      <c r="F23" s="363">
        <v>1</v>
      </c>
    </row>
    <row r="24" spans="1:6" ht="19.5" customHeight="1">
      <c r="A24" s="314" t="s">
        <v>264</v>
      </c>
      <c r="B24" s="363"/>
      <c r="C24" s="363"/>
      <c r="D24" s="363"/>
      <c r="E24" s="363"/>
      <c r="F24" s="363"/>
    </row>
    <row r="25" spans="1:6" ht="19.5" customHeight="1">
      <c r="A25" s="314" t="s">
        <v>265</v>
      </c>
      <c r="B25" s="363">
        <v>2</v>
      </c>
      <c r="C25" s="363">
        <v>2</v>
      </c>
      <c r="D25" s="363">
        <v>2</v>
      </c>
      <c r="E25" s="363">
        <v>1</v>
      </c>
      <c r="F25" s="363">
        <v>2</v>
      </c>
    </row>
    <row r="26" spans="1:6" ht="19.5" customHeight="1">
      <c r="A26" s="314" t="s">
        <v>266</v>
      </c>
      <c r="B26" s="363">
        <v>14</v>
      </c>
      <c r="C26" s="363">
        <v>17</v>
      </c>
      <c r="D26" s="363">
        <v>18</v>
      </c>
      <c r="E26" s="363">
        <v>9</v>
      </c>
      <c r="F26" s="363">
        <v>20</v>
      </c>
    </row>
    <row r="27" spans="1:6" ht="19.5" customHeight="1">
      <c r="A27" s="314" t="s">
        <v>267</v>
      </c>
      <c r="B27" s="363"/>
      <c r="C27" s="363"/>
      <c r="D27" s="363"/>
      <c r="E27" s="363"/>
      <c r="F27" s="363"/>
    </row>
    <row r="28" spans="1:6" ht="19.5" customHeight="1">
      <c r="A28" s="314" t="s">
        <v>268</v>
      </c>
      <c r="B28" s="363">
        <v>145</v>
      </c>
      <c r="C28" s="363">
        <v>138</v>
      </c>
      <c r="D28" s="363">
        <v>140</v>
      </c>
      <c r="E28" s="363">
        <v>150</v>
      </c>
      <c r="F28" s="363">
        <v>148</v>
      </c>
    </row>
    <row r="29" spans="1:6" ht="19.5" customHeight="1">
      <c r="A29" s="314" t="s">
        <v>269</v>
      </c>
      <c r="B29" s="363"/>
      <c r="C29" s="363"/>
      <c r="D29" s="363"/>
      <c r="E29" s="363"/>
      <c r="F29" s="363"/>
    </row>
    <row r="30" spans="1:6" ht="19.5" customHeight="1">
      <c r="A30" s="314" t="s">
        <v>270</v>
      </c>
      <c r="B30" s="363"/>
      <c r="C30" s="363"/>
      <c r="D30" s="363"/>
      <c r="E30" s="363"/>
      <c r="F30" s="363"/>
    </row>
    <row r="31" spans="1:6" ht="19.5" customHeight="1">
      <c r="A31" s="314" t="s">
        <v>271</v>
      </c>
      <c r="B31" s="363"/>
      <c r="C31" s="363"/>
      <c r="D31" s="363"/>
      <c r="E31" s="363"/>
      <c r="F31" s="363"/>
    </row>
    <row r="32" spans="1:6" ht="19.5" customHeight="1">
      <c r="A32" s="314" t="s">
        <v>272</v>
      </c>
      <c r="B32" s="363"/>
      <c r="C32" s="363"/>
      <c r="D32" s="363"/>
      <c r="E32" s="363"/>
      <c r="F32" s="363"/>
    </row>
    <row r="33" spans="1:6" ht="19.5" customHeight="1">
      <c r="A33" s="314" t="s">
        <v>273</v>
      </c>
      <c r="B33" s="363">
        <v>32</v>
      </c>
      <c r="C33" s="363">
        <v>30</v>
      </c>
      <c r="D33" s="363">
        <v>32</v>
      </c>
      <c r="E33" s="363">
        <v>15</v>
      </c>
      <c r="F33" s="363">
        <v>15</v>
      </c>
    </row>
    <row r="34" spans="1:6" ht="19.5" customHeight="1">
      <c r="A34" s="314" t="s">
        <v>274</v>
      </c>
      <c r="B34" s="363">
        <v>82</v>
      </c>
      <c r="C34" s="363">
        <v>80</v>
      </c>
      <c r="D34" s="363">
        <v>85</v>
      </c>
      <c r="E34" s="363">
        <v>49</v>
      </c>
      <c r="F34" s="363">
        <v>55</v>
      </c>
    </row>
    <row r="35" spans="1:6" ht="19.5" customHeight="1">
      <c r="A35" s="314" t="s">
        <v>275</v>
      </c>
      <c r="B35" s="363">
        <v>3</v>
      </c>
      <c r="C35" s="363">
        <v>3</v>
      </c>
      <c r="D35" s="363">
        <v>3</v>
      </c>
      <c r="E35" s="363">
        <v>4</v>
      </c>
      <c r="F35" s="363">
        <v>5</v>
      </c>
    </row>
    <row r="36" spans="1:6" ht="19.5" customHeight="1">
      <c r="A36" s="314" t="s">
        <v>276</v>
      </c>
      <c r="B36" s="363"/>
      <c r="C36" s="363"/>
      <c r="D36" s="363">
        <v>2</v>
      </c>
      <c r="E36" s="363">
        <v>6</v>
      </c>
      <c r="F36" s="363">
        <v>7</v>
      </c>
    </row>
    <row r="37" spans="1:6" ht="19.5" customHeight="1">
      <c r="A37" s="314" t="s">
        <v>277</v>
      </c>
      <c r="B37" s="363">
        <v>5</v>
      </c>
      <c r="C37" s="363">
        <v>5</v>
      </c>
      <c r="D37" s="363">
        <v>5</v>
      </c>
      <c r="E37" s="363">
        <v>6</v>
      </c>
      <c r="F37" s="363">
        <v>9</v>
      </c>
    </row>
    <row r="38" spans="1:6" ht="19.5" customHeight="1">
      <c r="A38" s="314" t="s">
        <v>278</v>
      </c>
      <c r="B38" s="363"/>
      <c r="C38" s="363"/>
      <c r="D38" s="363"/>
      <c r="E38" s="363"/>
      <c r="F38" s="363"/>
    </row>
    <row r="39" spans="1:6" ht="19.5" customHeight="1">
      <c r="A39" s="314" t="s">
        <v>279</v>
      </c>
      <c r="B39" s="363"/>
      <c r="C39" s="363"/>
      <c r="D39" s="363"/>
      <c r="E39" s="363"/>
      <c r="F39" s="363"/>
    </row>
    <row r="40" spans="1:6" ht="19.5" customHeight="1">
      <c r="A40" s="314" t="s">
        <v>280</v>
      </c>
      <c r="B40" s="363"/>
      <c r="C40" s="363"/>
      <c r="D40" s="363"/>
      <c r="E40" s="363"/>
      <c r="F40" s="363"/>
    </row>
  </sheetData>
  <mergeCells count="2">
    <mergeCell ref="D3:F3"/>
    <mergeCell ref="A1:F1"/>
  </mergeCells>
  <pageMargins left="0.7" right="0.7" top="0.75" bottom="0.75" header="0.3" footer="0.3"/>
  <pageSetup paperSize="9" firstPageNumber="4" orientation="portrait" useFirstPageNumber="1"/>
  <headerFooter>
    <oddFooter>&amp;C&amp;P&amp;P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</sheetPr>
  <dimension ref="A1:F42"/>
  <sheetViews>
    <sheetView topLeftCell="A25" workbookViewId="0">
      <selection sqref="A1:F40"/>
    </sheetView>
  </sheetViews>
  <sheetFormatPr defaultColWidth="9.140625" defaultRowHeight="15"/>
  <cols>
    <col min="1" max="1" width="56.5703125" style="315" customWidth="1"/>
    <col min="2" max="3" width="8.85546875" style="315" customWidth="1"/>
    <col min="4" max="5" width="8.42578125" style="315" customWidth="1"/>
    <col min="6" max="6" width="8.140625" style="315" customWidth="1"/>
    <col min="7" max="257" width="9.140625" style="315"/>
    <col min="258" max="258" width="56.5703125" style="315" customWidth="1"/>
    <col min="259" max="259" width="8.85546875" style="315" customWidth="1"/>
    <col min="260" max="262" width="8.42578125" style="315" customWidth="1"/>
    <col min="263" max="513" width="9.140625" style="315"/>
    <col min="514" max="514" width="56.5703125" style="315" customWidth="1"/>
    <col min="515" max="515" width="8.85546875" style="315" customWidth="1"/>
    <col min="516" max="518" width="8.42578125" style="315" customWidth="1"/>
    <col min="519" max="769" width="9.140625" style="315"/>
    <col min="770" max="770" width="56.5703125" style="315" customWidth="1"/>
    <col min="771" max="771" width="8.85546875" style="315" customWidth="1"/>
    <col min="772" max="774" width="8.42578125" style="315" customWidth="1"/>
    <col min="775" max="1025" width="9.140625" style="315"/>
    <col min="1026" max="1026" width="56.5703125" style="315" customWidth="1"/>
    <col min="1027" max="1027" width="8.85546875" style="315" customWidth="1"/>
    <col min="1028" max="1030" width="8.42578125" style="315" customWidth="1"/>
    <col min="1031" max="1281" width="9.140625" style="315"/>
    <col min="1282" max="1282" width="56.5703125" style="315" customWidth="1"/>
    <col min="1283" max="1283" width="8.85546875" style="315" customWidth="1"/>
    <col min="1284" max="1286" width="8.42578125" style="315" customWidth="1"/>
    <col min="1287" max="1537" width="9.140625" style="315"/>
    <col min="1538" max="1538" width="56.5703125" style="315" customWidth="1"/>
    <col min="1539" max="1539" width="8.85546875" style="315" customWidth="1"/>
    <col min="1540" max="1542" width="8.42578125" style="315" customWidth="1"/>
    <col min="1543" max="1793" width="9.140625" style="315"/>
    <col min="1794" max="1794" width="56.5703125" style="315" customWidth="1"/>
    <col min="1795" max="1795" width="8.85546875" style="315" customWidth="1"/>
    <col min="1796" max="1798" width="8.42578125" style="315" customWidth="1"/>
    <col min="1799" max="2049" width="9.140625" style="315"/>
    <col min="2050" max="2050" width="56.5703125" style="315" customWidth="1"/>
    <col min="2051" max="2051" width="8.85546875" style="315" customWidth="1"/>
    <col min="2052" max="2054" width="8.42578125" style="315" customWidth="1"/>
    <col min="2055" max="2305" width="9.140625" style="315"/>
    <col min="2306" max="2306" width="56.5703125" style="315" customWidth="1"/>
    <col min="2307" max="2307" width="8.85546875" style="315" customWidth="1"/>
    <col min="2308" max="2310" width="8.42578125" style="315" customWidth="1"/>
    <col min="2311" max="2561" width="9.140625" style="315"/>
    <col min="2562" max="2562" width="56.5703125" style="315" customWidth="1"/>
    <col min="2563" max="2563" width="8.85546875" style="315" customWidth="1"/>
    <col min="2564" max="2566" width="8.42578125" style="315" customWidth="1"/>
    <col min="2567" max="2817" width="9.140625" style="315"/>
    <col min="2818" max="2818" width="56.5703125" style="315" customWidth="1"/>
    <col min="2819" max="2819" width="8.85546875" style="315" customWidth="1"/>
    <col min="2820" max="2822" width="8.42578125" style="315" customWidth="1"/>
    <col min="2823" max="3073" width="9.140625" style="315"/>
    <col min="3074" max="3074" width="56.5703125" style="315" customWidth="1"/>
    <col min="3075" max="3075" width="8.85546875" style="315" customWidth="1"/>
    <col min="3076" max="3078" width="8.42578125" style="315" customWidth="1"/>
    <col min="3079" max="3329" width="9.140625" style="315"/>
    <col min="3330" max="3330" width="56.5703125" style="315" customWidth="1"/>
    <col min="3331" max="3331" width="8.85546875" style="315" customWidth="1"/>
    <col min="3332" max="3334" width="8.42578125" style="315" customWidth="1"/>
    <col min="3335" max="3585" width="9.140625" style="315"/>
    <col min="3586" max="3586" width="56.5703125" style="315" customWidth="1"/>
    <col min="3587" max="3587" width="8.85546875" style="315" customWidth="1"/>
    <col min="3588" max="3590" width="8.42578125" style="315" customWidth="1"/>
    <col min="3591" max="3841" width="9.140625" style="315"/>
    <col min="3842" max="3842" width="56.5703125" style="315" customWidth="1"/>
    <col min="3843" max="3843" width="8.85546875" style="315" customWidth="1"/>
    <col min="3844" max="3846" width="8.42578125" style="315" customWidth="1"/>
    <col min="3847" max="4097" width="9.140625" style="315"/>
    <col min="4098" max="4098" width="56.5703125" style="315" customWidth="1"/>
    <col min="4099" max="4099" width="8.85546875" style="315" customWidth="1"/>
    <col min="4100" max="4102" width="8.42578125" style="315" customWidth="1"/>
    <col min="4103" max="4353" width="9.140625" style="315"/>
    <col min="4354" max="4354" width="56.5703125" style="315" customWidth="1"/>
    <col min="4355" max="4355" width="8.85546875" style="315" customWidth="1"/>
    <col min="4356" max="4358" width="8.42578125" style="315" customWidth="1"/>
    <col min="4359" max="4609" width="9.140625" style="315"/>
    <col min="4610" max="4610" width="56.5703125" style="315" customWidth="1"/>
    <col min="4611" max="4611" width="8.85546875" style="315" customWidth="1"/>
    <col min="4612" max="4614" width="8.42578125" style="315" customWidth="1"/>
    <col min="4615" max="4865" width="9.140625" style="315"/>
    <col min="4866" max="4866" width="56.5703125" style="315" customWidth="1"/>
    <col min="4867" max="4867" width="8.85546875" style="315" customWidth="1"/>
    <col min="4868" max="4870" width="8.42578125" style="315" customWidth="1"/>
    <col min="4871" max="5121" width="9.140625" style="315"/>
    <col min="5122" max="5122" width="56.5703125" style="315" customWidth="1"/>
    <col min="5123" max="5123" width="8.85546875" style="315" customWidth="1"/>
    <col min="5124" max="5126" width="8.42578125" style="315" customWidth="1"/>
    <col min="5127" max="5377" width="9.140625" style="315"/>
    <col min="5378" max="5378" width="56.5703125" style="315" customWidth="1"/>
    <col min="5379" max="5379" width="8.85546875" style="315" customWidth="1"/>
    <col min="5380" max="5382" width="8.42578125" style="315" customWidth="1"/>
    <col min="5383" max="5633" width="9.140625" style="315"/>
    <col min="5634" max="5634" width="56.5703125" style="315" customWidth="1"/>
    <col min="5635" max="5635" width="8.85546875" style="315" customWidth="1"/>
    <col min="5636" max="5638" width="8.42578125" style="315" customWidth="1"/>
    <col min="5639" max="5889" width="9.140625" style="315"/>
    <col min="5890" max="5890" width="56.5703125" style="315" customWidth="1"/>
    <col min="5891" max="5891" width="8.85546875" style="315" customWidth="1"/>
    <col min="5892" max="5894" width="8.42578125" style="315" customWidth="1"/>
    <col min="5895" max="6145" width="9.140625" style="315"/>
    <col min="6146" max="6146" width="56.5703125" style="315" customWidth="1"/>
    <col min="6147" max="6147" width="8.85546875" style="315" customWidth="1"/>
    <col min="6148" max="6150" width="8.42578125" style="315" customWidth="1"/>
    <col min="6151" max="6401" width="9.140625" style="315"/>
    <col min="6402" max="6402" width="56.5703125" style="315" customWidth="1"/>
    <col min="6403" max="6403" width="8.85546875" style="315" customWidth="1"/>
    <col min="6404" max="6406" width="8.42578125" style="315" customWidth="1"/>
    <col min="6407" max="6657" width="9.140625" style="315"/>
    <col min="6658" max="6658" width="56.5703125" style="315" customWidth="1"/>
    <col min="6659" max="6659" width="8.85546875" style="315" customWidth="1"/>
    <col min="6660" max="6662" width="8.42578125" style="315" customWidth="1"/>
    <col min="6663" max="6913" width="9.140625" style="315"/>
    <col min="6914" max="6914" width="56.5703125" style="315" customWidth="1"/>
    <col min="6915" max="6915" width="8.85546875" style="315" customWidth="1"/>
    <col min="6916" max="6918" width="8.42578125" style="315" customWidth="1"/>
    <col min="6919" max="7169" width="9.140625" style="315"/>
    <col min="7170" max="7170" width="56.5703125" style="315" customWidth="1"/>
    <col min="7171" max="7171" width="8.85546875" style="315" customWidth="1"/>
    <col min="7172" max="7174" width="8.42578125" style="315" customWidth="1"/>
    <col min="7175" max="7425" width="9.140625" style="315"/>
    <col min="7426" max="7426" width="56.5703125" style="315" customWidth="1"/>
    <col min="7427" max="7427" width="8.85546875" style="315" customWidth="1"/>
    <col min="7428" max="7430" width="8.42578125" style="315" customWidth="1"/>
    <col min="7431" max="7681" width="9.140625" style="315"/>
    <col min="7682" max="7682" width="56.5703125" style="315" customWidth="1"/>
    <col min="7683" max="7683" width="8.85546875" style="315" customWidth="1"/>
    <col min="7684" max="7686" width="8.42578125" style="315" customWidth="1"/>
    <col min="7687" max="7937" width="9.140625" style="315"/>
    <col min="7938" max="7938" width="56.5703125" style="315" customWidth="1"/>
    <col min="7939" max="7939" width="8.85546875" style="315" customWidth="1"/>
    <col min="7940" max="7942" width="8.42578125" style="315" customWidth="1"/>
    <col min="7943" max="8193" width="9.140625" style="315"/>
    <col min="8194" max="8194" width="56.5703125" style="315" customWidth="1"/>
    <col min="8195" max="8195" width="8.85546875" style="315" customWidth="1"/>
    <col min="8196" max="8198" width="8.42578125" style="315" customWidth="1"/>
    <col min="8199" max="8449" width="9.140625" style="315"/>
    <col min="8450" max="8450" width="56.5703125" style="315" customWidth="1"/>
    <col min="8451" max="8451" width="8.85546875" style="315" customWidth="1"/>
    <col min="8452" max="8454" width="8.42578125" style="315" customWidth="1"/>
    <col min="8455" max="8705" width="9.140625" style="315"/>
    <col min="8706" max="8706" width="56.5703125" style="315" customWidth="1"/>
    <col min="8707" max="8707" width="8.85546875" style="315" customWidth="1"/>
    <col min="8708" max="8710" width="8.42578125" style="315" customWidth="1"/>
    <col min="8711" max="8961" width="9.140625" style="315"/>
    <col min="8962" max="8962" width="56.5703125" style="315" customWidth="1"/>
    <col min="8963" max="8963" width="8.85546875" style="315" customWidth="1"/>
    <col min="8964" max="8966" width="8.42578125" style="315" customWidth="1"/>
    <col min="8967" max="9217" width="9.140625" style="315"/>
    <col min="9218" max="9218" width="56.5703125" style="315" customWidth="1"/>
    <col min="9219" max="9219" width="8.85546875" style="315" customWidth="1"/>
    <col min="9220" max="9222" width="8.42578125" style="315" customWidth="1"/>
    <col min="9223" max="9473" width="9.140625" style="315"/>
    <col min="9474" max="9474" width="56.5703125" style="315" customWidth="1"/>
    <col min="9475" max="9475" width="8.85546875" style="315" customWidth="1"/>
    <col min="9476" max="9478" width="8.42578125" style="315" customWidth="1"/>
    <col min="9479" max="9729" width="9.140625" style="315"/>
    <col min="9730" max="9730" width="56.5703125" style="315" customWidth="1"/>
    <col min="9731" max="9731" width="8.85546875" style="315" customWidth="1"/>
    <col min="9732" max="9734" width="8.42578125" style="315" customWidth="1"/>
    <col min="9735" max="9985" width="9.140625" style="315"/>
    <col min="9986" max="9986" width="56.5703125" style="315" customWidth="1"/>
    <col min="9987" max="9987" width="8.85546875" style="315" customWidth="1"/>
    <col min="9988" max="9990" width="8.42578125" style="315" customWidth="1"/>
    <col min="9991" max="10241" width="9.140625" style="315"/>
    <col min="10242" max="10242" width="56.5703125" style="315" customWidth="1"/>
    <col min="10243" max="10243" width="8.85546875" style="315" customWidth="1"/>
    <col min="10244" max="10246" width="8.42578125" style="315" customWidth="1"/>
    <col min="10247" max="10497" width="9.140625" style="315"/>
    <col min="10498" max="10498" width="56.5703125" style="315" customWidth="1"/>
    <col min="10499" max="10499" width="8.85546875" style="315" customWidth="1"/>
    <col min="10500" max="10502" width="8.42578125" style="315" customWidth="1"/>
    <col min="10503" max="10753" width="9.140625" style="315"/>
    <col min="10754" max="10754" width="56.5703125" style="315" customWidth="1"/>
    <col min="10755" max="10755" width="8.85546875" style="315" customWidth="1"/>
    <col min="10756" max="10758" width="8.42578125" style="315" customWidth="1"/>
    <col min="10759" max="11009" width="9.140625" style="315"/>
    <col min="11010" max="11010" width="56.5703125" style="315" customWidth="1"/>
    <col min="11011" max="11011" width="8.85546875" style="315" customWidth="1"/>
    <col min="11012" max="11014" width="8.42578125" style="315" customWidth="1"/>
    <col min="11015" max="11265" width="9.140625" style="315"/>
    <col min="11266" max="11266" width="56.5703125" style="315" customWidth="1"/>
    <col min="11267" max="11267" width="8.85546875" style="315" customWidth="1"/>
    <col min="11268" max="11270" width="8.42578125" style="315" customWidth="1"/>
    <col min="11271" max="11521" width="9.140625" style="315"/>
    <col min="11522" max="11522" width="56.5703125" style="315" customWidth="1"/>
    <col min="11523" max="11523" width="8.85546875" style="315" customWidth="1"/>
    <col min="11524" max="11526" width="8.42578125" style="315" customWidth="1"/>
    <col min="11527" max="11777" width="9.140625" style="315"/>
    <col min="11778" max="11778" width="56.5703125" style="315" customWidth="1"/>
    <col min="11779" max="11779" width="8.85546875" style="315" customWidth="1"/>
    <col min="11780" max="11782" width="8.42578125" style="315" customWidth="1"/>
    <col min="11783" max="12033" width="9.140625" style="315"/>
    <col min="12034" max="12034" width="56.5703125" style="315" customWidth="1"/>
    <col min="12035" max="12035" width="8.85546875" style="315" customWidth="1"/>
    <col min="12036" max="12038" width="8.42578125" style="315" customWidth="1"/>
    <col min="12039" max="12289" width="9.140625" style="315"/>
    <col min="12290" max="12290" width="56.5703125" style="315" customWidth="1"/>
    <col min="12291" max="12291" width="8.85546875" style="315" customWidth="1"/>
    <col min="12292" max="12294" width="8.42578125" style="315" customWidth="1"/>
    <col min="12295" max="12545" width="9.140625" style="315"/>
    <col min="12546" max="12546" width="56.5703125" style="315" customWidth="1"/>
    <col min="12547" max="12547" width="8.85546875" style="315" customWidth="1"/>
    <col min="12548" max="12550" width="8.42578125" style="315" customWidth="1"/>
    <col min="12551" max="12801" width="9.140625" style="315"/>
    <col min="12802" max="12802" width="56.5703125" style="315" customWidth="1"/>
    <col min="12803" max="12803" width="8.85546875" style="315" customWidth="1"/>
    <col min="12804" max="12806" width="8.42578125" style="315" customWidth="1"/>
    <col min="12807" max="13057" width="9.140625" style="315"/>
    <col min="13058" max="13058" width="56.5703125" style="315" customWidth="1"/>
    <col min="13059" max="13059" width="8.85546875" style="315" customWidth="1"/>
    <col min="13060" max="13062" width="8.42578125" style="315" customWidth="1"/>
    <col min="13063" max="13313" width="9.140625" style="315"/>
    <col min="13314" max="13314" width="56.5703125" style="315" customWidth="1"/>
    <col min="13315" max="13315" width="8.85546875" style="315" customWidth="1"/>
    <col min="13316" max="13318" width="8.42578125" style="315" customWidth="1"/>
    <col min="13319" max="13569" width="9.140625" style="315"/>
    <col min="13570" max="13570" width="56.5703125" style="315" customWidth="1"/>
    <col min="13571" max="13571" width="8.85546875" style="315" customWidth="1"/>
    <col min="13572" max="13574" width="8.42578125" style="315" customWidth="1"/>
    <col min="13575" max="13825" width="9.140625" style="315"/>
    <col min="13826" max="13826" width="56.5703125" style="315" customWidth="1"/>
    <col min="13827" max="13827" width="8.85546875" style="315" customWidth="1"/>
    <col min="13828" max="13830" width="8.42578125" style="315" customWidth="1"/>
    <col min="13831" max="14081" width="9.140625" style="315"/>
    <col min="14082" max="14082" width="56.5703125" style="315" customWidth="1"/>
    <col min="14083" max="14083" width="8.85546875" style="315" customWidth="1"/>
    <col min="14084" max="14086" width="8.42578125" style="315" customWidth="1"/>
    <col min="14087" max="14337" width="9.140625" style="315"/>
    <col min="14338" max="14338" width="56.5703125" style="315" customWidth="1"/>
    <col min="14339" max="14339" width="8.85546875" style="315" customWidth="1"/>
    <col min="14340" max="14342" width="8.42578125" style="315" customWidth="1"/>
    <col min="14343" max="14593" width="9.140625" style="315"/>
    <col min="14594" max="14594" width="56.5703125" style="315" customWidth="1"/>
    <col min="14595" max="14595" width="8.85546875" style="315" customWidth="1"/>
    <col min="14596" max="14598" width="8.42578125" style="315" customWidth="1"/>
    <col min="14599" max="14849" width="9.140625" style="315"/>
    <col min="14850" max="14850" width="56.5703125" style="315" customWidth="1"/>
    <col min="14851" max="14851" width="8.85546875" style="315" customWidth="1"/>
    <col min="14852" max="14854" width="8.42578125" style="315" customWidth="1"/>
    <col min="14855" max="15105" width="9.140625" style="315"/>
    <col min="15106" max="15106" width="56.5703125" style="315" customWidth="1"/>
    <col min="15107" max="15107" width="8.85546875" style="315" customWidth="1"/>
    <col min="15108" max="15110" width="8.42578125" style="315" customWidth="1"/>
    <col min="15111" max="15361" width="9.140625" style="315"/>
    <col min="15362" max="15362" width="56.5703125" style="315" customWidth="1"/>
    <col min="15363" max="15363" width="8.85546875" style="315" customWidth="1"/>
    <col min="15364" max="15366" width="8.42578125" style="315" customWidth="1"/>
    <col min="15367" max="15617" width="9.140625" style="315"/>
    <col min="15618" max="15618" width="56.5703125" style="315" customWidth="1"/>
    <col min="15619" max="15619" width="8.85546875" style="315" customWidth="1"/>
    <col min="15620" max="15622" width="8.42578125" style="315" customWidth="1"/>
    <col min="15623" max="15873" width="9.140625" style="315"/>
    <col min="15874" max="15874" width="56.5703125" style="315" customWidth="1"/>
    <col min="15875" max="15875" width="8.85546875" style="315" customWidth="1"/>
    <col min="15876" max="15878" width="8.42578125" style="315" customWidth="1"/>
    <col min="15879" max="16129" width="9.140625" style="315"/>
    <col min="16130" max="16130" width="56.5703125" style="315" customWidth="1"/>
    <col min="16131" max="16131" width="8.85546875" style="315" customWidth="1"/>
    <col min="16132" max="16134" width="8.42578125" style="315" customWidth="1"/>
    <col min="16135" max="16384" width="9.140625" style="315"/>
  </cols>
  <sheetData>
    <row r="1" spans="1:6" ht="34.5" customHeight="1">
      <c r="A1" s="836" t="s">
        <v>668</v>
      </c>
      <c r="B1" s="837"/>
      <c r="C1" s="837"/>
      <c r="D1" s="837"/>
      <c r="E1" s="837"/>
      <c r="F1" s="837"/>
    </row>
    <row r="2" spans="1:6" ht="17.100000000000001" customHeight="1"/>
    <row r="3" spans="1:6" ht="17.100000000000001" customHeight="1">
      <c r="A3" s="309"/>
      <c r="B3" s="309"/>
      <c r="C3" s="309"/>
      <c r="D3" s="833" t="s">
        <v>281</v>
      </c>
      <c r="E3" s="833"/>
      <c r="F3" s="833"/>
    </row>
    <row r="4" spans="1:6" ht="24" customHeight="1">
      <c r="A4" s="308"/>
      <c r="B4" s="310">
        <v>2018</v>
      </c>
      <c r="C4" s="82">
        <v>2019</v>
      </c>
      <c r="D4" s="310">
        <v>2020</v>
      </c>
      <c r="E4" s="310">
        <v>2021</v>
      </c>
      <c r="F4" s="148" t="s">
        <v>173</v>
      </c>
    </row>
    <row r="5" spans="1:6" ht="18" customHeight="1">
      <c r="A5" s="311" t="s">
        <v>119</v>
      </c>
      <c r="B5" s="638">
        <f>B6</f>
        <v>1849</v>
      </c>
      <c r="C5" s="638">
        <f t="shared" ref="C5:F5" si="0">C6</f>
        <v>1860</v>
      </c>
      <c r="D5" s="638">
        <f t="shared" si="0"/>
        <v>1939</v>
      </c>
      <c r="E5" s="638">
        <f t="shared" si="0"/>
        <v>1299</v>
      </c>
      <c r="F5" s="638">
        <f t="shared" si="0"/>
        <v>1512</v>
      </c>
    </row>
    <row r="6" spans="1:6" ht="18" customHeight="1">
      <c r="A6" s="312" t="s">
        <v>246</v>
      </c>
      <c r="B6" s="638">
        <f>B10</f>
        <v>1849</v>
      </c>
      <c r="C6" s="638">
        <f t="shared" ref="C6:F6" si="1">C10</f>
        <v>1860</v>
      </c>
      <c r="D6" s="638">
        <f t="shared" si="1"/>
        <v>1939</v>
      </c>
      <c r="E6" s="638">
        <f t="shared" si="1"/>
        <v>1299</v>
      </c>
      <c r="F6" s="638">
        <f t="shared" si="1"/>
        <v>1512</v>
      </c>
    </row>
    <row r="7" spans="1:6" ht="18" customHeight="1">
      <c r="A7" s="313" t="s">
        <v>247</v>
      </c>
      <c r="B7" s="363"/>
      <c r="C7" s="363"/>
      <c r="D7" s="363"/>
      <c r="E7" s="363"/>
      <c r="F7" s="363"/>
    </row>
    <row r="8" spans="1:6" ht="18" customHeight="1">
      <c r="A8" s="313" t="s">
        <v>248</v>
      </c>
      <c r="B8" s="363">
        <v>1849</v>
      </c>
      <c r="C8" s="363">
        <v>1860</v>
      </c>
      <c r="D8" s="363">
        <v>1939</v>
      </c>
      <c r="E8" s="363">
        <v>1299</v>
      </c>
      <c r="F8" s="363">
        <v>1512</v>
      </c>
    </row>
    <row r="9" spans="1:6" ht="18" customHeight="1">
      <c r="A9" s="313" t="s">
        <v>249</v>
      </c>
      <c r="B9" s="363"/>
      <c r="C9" s="363"/>
      <c r="D9" s="363"/>
      <c r="E9" s="363"/>
      <c r="F9" s="363"/>
    </row>
    <row r="10" spans="1:6" ht="18" customHeight="1">
      <c r="A10" s="312" t="s">
        <v>250</v>
      </c>
      <c r="B10" s="638">
        <f>SUM(B11:B40)</f>
        <v>1849</v>
      </c>
      <c r="C10" s="638">
        <f>SUM(C11:C40)</f>
        <v>1860</v>
      </c>
      <c r="D10" s="638">
        <f>SUM(D11:D40)</f>
        <v>1939</v>
      </c>
      <c r="E10" s="638">
        <f t="shared" ref="E10" si="2">SUM(E11:E40)</f>
        <v>1299</v>
      </c>
      <c r="F10" s="638">
        <f>SUM(F11:F40)</f>
        <v>1512</v>
      </c>
    </row>
    <row r="11" spans="1:6" ht="18" customHeight="1">
      <c r="A11" s="314" t="s">
        <v>251</v>
      </c>
      <c r="B11" s="363"/>
      <c r="C11" s="363"/>
      <c r="D11" s="363"/>
      <c r="E11" s="363"/>
      <c r="F11" s="363"/>
    </row>
    <row r="12" spans="1:6" ht="18" customHeight="1">
      <c r="A12" s="314" t="s">
        <v>252</v>
      </c>
      <c r="B12" s="363"/>
      <c r="C12" s="363"/>
      <c r="D12" s="363"/>
      <c r="E12" s="363"/>
      <c r="F12" s="363"/>
    </row>
    <row r="13" spans="1:6" ht="18" customHeight="1">
      <c r="A13" s="314" t="s">
        <v>253</v>
      </c>
      <c r="B13" s="363"/>
      <c r="C13" s="363"/>
      <c r="D13" s="363"/>
      <c r="E13" s="363"/>
      <c r="F13" s="363"/>
    </row>
    <row r="14" spans="1:6" ht="18" customHeight="1">
      <c r="A14" s="314" t="s">
        <v>254</v>
      </c>
      <c r="B14" s="363">
        <v>370</v>
      </c>
      <c r="C14" s="363">
        <v>375</v>
      </c>
      <c r="D14" s="363">
        <v>383</v>
      </c>
      <c r="E14" s="363">
        <v>286</v>
      </c>
      <c r="F14" s="363">
        <v>273</v>
      </c>
    </row>
    <row r="15" spans="1:6" ht="18" customHeight="1">
      <c r="A15" s="314" t="s">
        <v>255</v>
      </c>
      <c r="B15" s="363">
        <v>497</v>
      </c>
      <c r="C15" s="363">
        <v>505</v>
      </c>
      <c r="D15" s="363">
        <v>520</v>
      </c>
      <c r="E15" s="363">
        <v>211</v>
      </c>
      <c r="F15" s="363">
        <v>257</v>
      </c>
    </row>
    <row r="16" spans="1:6" ht="18" customHeight="1">
      <c r="A16" s="314" t="s">
        <v>256</v>
      </c>
      <c r="B16" s="363"/>
      <c r="C16" s="363"/>
      <c r="D16" s="363"/>
      <c r="E16" s="363"/>
      <c r="F16" s="363"/>
    </row>
    <row r="17" spans="1:6" ht="18" customHeight="1">
      <c r="A17" s="314" t="s">
        <v>257</v>
      </c>
      <c r="B17" s="363">
        <v>195</v>
      </c>
      <c r="C17" s="363">
        <v>202</v>
      </c>
      <c r="D17" s="363">
        <v>210</v>
      </c>
      <c r="E17" s="363">
        <v>168</v>
      </c>
      <c r="F17" s="363">
        <v>214</v>
      </c>
    </row>
    <row r="18" spans="1:6" ht="18" customHeight="1">
      <c r="A18" s="314" t="s">
        <v>258</v>
      </c>
      <c r="B18" s="363"/>
      <c r="C18" s="363"/>
      <c r="D18" s="363"/>
      <c r="E18" s="363"/>
      <c r="F18" s="363">
        <v>5</v>
      </c>
    </row>
    <row r="19" spans="1:6" ht="18" customHeight="1">
      <c r="A19" s="314" t="s">
        <v>259</v>
      </c>
      <c r="B19" s="363">
        <v>108</v>
      </c>
      <c r="C19" s="363">
        <v>105</v>
      </c>
      <c r="D19" s="363">
        <v>110</v>
      </c>
      <c r="E19" s="363">
        <v>99</v>
      </c>
      <c r="F19" s="363">
        <v>92</v>
      </c>
    </row>
    <row r="20" spans="1:6" ht="18" customHeight="1">
      <c r="A20" s="314" t="s">
        <v>260</v>
      </c>
      <c r="B20" s="363">
        <v>28</v>
      </c>
      <c r="C20" s="363">
        <v>30</v>
      </c>
      <c r="D20" s="363">
        <v>35</v>
      </c>
      <c r="E20" s="363">
        <v>23</v>
      </c>
      <c r="F20" s="363">
        <v>25</v>
      </c>
    </row>
    <row r="21" spans="1:6" ht="18" customHeight="1">
      <c r="A21" s="314" t="s">
        <v>261</v>
      </c>
      <c r="B21" s="363"/>
      <c r="C21" s="363"/>
      <c r="D21" s="363"/>
      <c r="E21" s="363"/>
      <c r="F21" s="363"/>
    </row>
    <row r="22" spans="1:6" ht="18" customHeight="1">
      <c r="A22" s="314" t="s">
        <v>262</v>
      </c>
      <c r="B22" s="363"/>
      <c r="C22" s="363"/>
      <c r="D22" s="363"/>
      <c r="E22" s="363"/>
      <c r="F22" s="363"/>
    </row>
    <row r="23" spans="1:6" ht="18" customHeight="1">
      <c r="A23" s="314" t="s">
        <v>263</v>
      </c>
      <c r="B23" s="363">
        <v>6</v>
      </c>
      <c r="C23" s="363">
        <v>6</v>
      </c>
      <c r="D23" s="363">
        <v>8</v>
      </c>
      <c r="E23" s="363">
        <v>1</v>
      </c>
      <c r="F23" s="363">
        <v>3</v>
      </c>
    </row>
    <row r="24" spans="1:6" ht="18" customHeight="1">
      <c r="A24" s="314" t="s">
        <v>264</v>
      </c>
      <c r="B24" s="363"/>
      <c r="C24" s="363"/>
      <c r="D24" s="363"/>
      <c r="E24" s="363"/>
      <c r="F24" s="363"/>
    </row>
    <row r="25" spans="1:6" ht="18" customHeight="1">
      <c r="A25" s="314" t="s">
        <v>265</v>
      </c>
      <c r="B25" s="363">
        <v>11</v>
      </c>
      <c r="C25" s="363">
        <v>11</v>
      </c>
      <c r="D25" s="363">
        <v>12</v>
      </c>
      <c r="E25" s="363">
        <v>2</v>
      </c>
      <c r="F25" s="363">
        <v>8</v>
      </c>
    </row>
    <row r="26" spans="1:6" ht="18" customHeight="1">
      <c r="A26" s="314" t="s">
        <v>266</v>
      </c>
      <c r="B26" s="363">
        <v>34</v>
      </c>
      <c r="C26" s="363">
        <v>36</v>
      </c>
      <c r="D26" s="363">
        <v>38</v>
      </c>
      <c r="E26" s="363">
        <v>9</v>
      </c>
      <c r="F26" s="363">
        <v>58</v>
      </c>
    </row>
    <row r="27" spans="1:6" ht="18" customHeight="1">
      <c r="A27" s="314" t="s">
        <v>267</v>
      </c>
      <c r="B27" s="363"/>
      <c r="C27" s="363"/>
      <c r="D27" s="363"/>
      <c r="E27" s="363"/>
      <c r="F27" s="363"/>
    </row>
    <row r="28" spans="1:6" ht="18" customHeight="1">
      <c r="A28" s="314" t="s">
        <v>268</v>
      </c>
      <c r="B28" s="363">
        <v>323</v>
      </c>
      <c r="C28" s="363">
        <v>316</v>
      </c>
      <c r="D28" s="363">
        <v>320</v>
      </c>
      <c r="E28" s="363">
        <v>310</v>
      </c>
      <c r="F28" s="363">
        <v>339</v>
      </c>
    </row>
    <row r="29" spans="1:6" ht="18" customHeight="1">
      <c r="A29" s="314" t="s">
        <v>269</v>
      </c>
      <c r="B29" s="363"/>
      <c r="C29" s="363"/>
      <c r="D29" s="363"/>
      <c r="E29" s="363"/>
      <c r="F29" s="363"/>
    </row>
    <row r="30" spans="1:6" ht="18" customHeight="1">
      <c r="A30" s="314" t="s">
        <v>270</v>
      </c>
      <c r="B30" s="363"/>
      <c r="C30" s="363"/>
      <c r="D30" s="363"/>
      <c r="E30" s="363"/>
      <c r="F30" s="363"/>
    </row>
    <row r="31" spans="1:6" ht="18" customHeight="1">
      <c r="A31" s="314" t="s">
        <v>271</v>
      </c>
      <c r="B31" s="363"/>
      <c r="C31" s="363"/>
      <c r="D31" s="363"/>
      <c r="E31" s="363"/>
      <c r="F31" s="363"/>
    </row>
    <row r="32" spans="1:6" ht="18" customHeight="1">
      <c r="A32" s="314" t="s">
        <v>272</v>
      </c>
      <c r="B32" s="363"/>
      <c r="C32" s="363"/>
      <c r="D32" s="363"/>
      <c r="E32" s="363"/>
      <c r="F32" s="363"/>
    </row>
    <row r="33" spans="1:6" ht="18" customHeight="1">
      <c r="A33" s="314" t="s">
        <v>273</v>
      </c>
      <c r="B33" s="363">
        <v>77</v>
      </c>
      <c r="C33" s="363">
        <v>76</v>
      </c>
      <c r="D33" s="363">
        <v>78</v>
      </c>
      <c r="E33" s="363">
        <v>35</v>
      </c>
      <c r="F33" s="363">
        <v>42</v>
      </c>
    </row>
    <row r="34" spans="1:6" ht="18" customHeight="1">
      <c r="A34" s="314" t="s">
        <v>274</v>
      </c>
      <c r="B34" s="363">
        <v>172</v>
      </c>
      <c r="C34" s="363">
        <v>170</v>
      </c>
      <c r="D34" s="363">
        <v>190</v>
      </c>
      <c r="E34" s="363">
        <v>105</v>
      </c>
      <c r="F34" s="363">
        <v>133</v>
      </c>
    </row>
    <row r="35" spans="1:6" ht="18" customHeight="1">
      <c r="A35" s="314" t="s">
        <v>275</v>
      </c>
      <c r="B35" s="363">
        <v>11</v>
      </c>
      <c r="C35" s="363">
        <v>11</v>
      </c>
      <c r="D35" s="363">
        <v>15</v>
      </c>
      <c r="E35" s="363">
        <v>8</v>
      </c>
      <c r="F35" s="363">
        <v>12</v>
      </c>
    </row>
    <row r="36" spans="1:6" ht="18" customHeight="1">
      <c r="A36" s="314" t="s">
        <v>276</v>
      </c>
      <c r="B36" s="363"/>
      <c r="C36" s="363"/>
      <c r="D36" s="363"/>
      <c r="E36" s="363">
        <v>14</v>
      </c>
      <c r="F36" s="363">
        <v>13</v>
      </c>
    </row>
    <row r="37" spans="1:6" ht="18" customHeight="1">
      <c r="A37" s="314" t="s">
        <v>277</v>
      </c>
      <c r="B37" s="363">
        <v>17</v>
      </c>
      <c r="C37" s="363">
        <v>17</v>
      </c>
      <c r="D37" s="363">
        <v>20</v>
      </c>
      <c r="E37" s="363">
        <v>28</v>
      </c>
      <c r="F37" s="363">
        <v>38</v>
      </c>
    </row>
    <row r="38" spans="1:6" ht="18" customHeight="1">
      <c r="A38" s="314" t="s">
        <v>278</v>
      </c>
      <c r="B38" s="363"/>
      <c r="C38" s="363"/>
      <c r="D38" s="363"/>
      <c r="E38" s="363"/>
      <c r="F38" s="363"/>
    </row>
    <row r="39" spans="1:6" ht="18" customHeight="1">
      <c r="A39" s="314" t="s">
        <v>279</v>
      </c>
      <c r="B39" s="363"/>
      <c r="C39" s="363"/>
      <c r="D39" s="363"/>
      <c r="E39" s="363"/>
      <c r="F39" s="363"/>
    </row>
    <row r="40" spans="1:6" ht="18" customHeight="1">
      <c r="A40" s="314" t="s">
        <v>280</v>
      </c>
      <c r="B40" s="363"/>
      <c r="C40" s="363"/>
      <c r="D40" s="363"/>
      <c r="E40" s="363"/>
      <c r="F40" s="363"/>
    </row>
    <row r="41" spans="1:6">
      <c r="B41" s="363"/>
      <c r="C41" s="363"/>
      <c r="D41" s="363"/>
      <c r="E41" s="363"/>
      <c r="F41" s="363"/>
    </row>
    <row r="42" spans="1:6">
      <c r="B42" s="363"/>
      <c r="C42" s="363"/>
      <c r="D42" s="363"/>
      <c r="E42" s="363"/>
      <c r="F42" s="363"/>
    </row>
  </sheetData>
  <mergeCells count="2">
    <mergeCell ref="D3:F3"/>
    <mergeCell ref="A1:F1"/>
  </mergeCells>
  <pageMargins left="0.7" right="0.7" top="0.75" bottom="0.75" header="0.3" footer="0.3"/>
  <pageSetup paperSize="9" firstPageNumber="4" orientation="portrait" useFirstPageNumber="1"/>
  <headerFooter>
    <oddFooter>&amp;C&amp;P&amp;P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FF00"/>
  </sheetPr>
  <dimension ref="A1:I38"/>
  <sheetViews>
    <sheetView topLeftCell="A20" workbookViewId="0">
      <selection sqref="A1:F33"/>
    </sheetView>
  </sheetViews>
  <sheetFormatPr defaultRowHeight="18" customHeight="1"/>
  <cols>
    <col min="1" max="1" width="47.28515625" style="177" customWidth="1"/>
    <col min="2" max="6" width="8.7109375" style="177" customWidth="1"/>
    <col min="7" max="16384" width="9.140625" style="177"/>
  </cols>
  <sheetData>
    <row r="1" spans="1:9" ht="38.25" customHeight="1">
      <c r="A1" s="839" t="s">
        <v>669</v>
      </c>
      <c r="B1" s="840"/>
      <c r="C1" s="840"/>
      <c r="D1" s="840"/>
      <c r="E1" s="840"/>
      <c r="F1" s="840"/>
    </row>
    <row r="2" spans="1:9" ht="20.100000000000001" customHeight="1">
      <c r="A2" s="496"/>
    </row>
    <row r="3" spans="1:9" ht="30" customHeight="1">
      <c r="A3" s="497"/>
      <c r="B3" s="494">
        <v>2018</v>
      </c>
      <c r="C3" s="494">
        <v>2019</v>
      </c>
      <c r="D3" s="494">
        <v>2020</v>
      </c>
      <c r="E3" s="494">
        <v>2021</v>
      </c>
      <c r="F3" s="148" t="s">
        <v>173</v>
      </c>
    </row>
    <row r="4" spans="1:9" ht="20.100000000000001" customHeight="1">
      <c r="A4" s="497"/>
      <c r="B4" s="365"/>
      <c r="C4" s="365"/>
      <c r="D4" s="365"/>
      <c r="E4" s="365"/>
    </row>
    <row r="5" spans="1:9" ht="18" customHeight="1">
      <c r="A5" s="497"/>
      <c r="B5" s="838" t="s">
        <v>36</v>
      </c>
      <c r="C5" s="838"/>
      <c r="D5" s="838"/>
      <c r="E5" s="838"/>
      <c r="F5" s="838"/>
    </row>
    <row r="6" spans="1:9" ht="18" customHeight="1">
      <c r="A6" s="497" t="s">
        <v>119</v>
      </c>
      <c r="B6" s="498">
        <f>B10+B16</f>
        <v>218</v>
      </c>
      <c r="C6" s="498">
        <f t="shared" ref="C6:D6" si="0">C10+C16</f>
        <v>219</v>
      </c>
      <c r="D6" s="498">
        <f t="shared" si="0"/>
        <v>243</v>
      </c>
      <c r="E6" s="498">
        <f>E10+E7+E16</f>
        <v>331</v>
      </c>
      <c r="F6" s="498">
        <f>F10++F7+F16</f>
        <v>365</v>
      </c>
    </row>
    <row r="7" spans="1:9" ht="18" customHeight="1">
      <c r="A7" s="497" t="s">
        <v>282</v>
      </c>
      <c r="B7" s="498"/>
      <c r="C7" s="498"/>
      <c r="D7" s="498"/>
      <c r="E7" s="498">
        <v>1</v>
      </c>
      <c r="F7" s="498">
        <v>1</v>
      </c>
    </row>
    <row r="8" spans="1:9" ht="18" customHeight="1">
      <c r="A8" s="499" t="s">
        <v>283</v>
      </c>
      <c r="B8" s="500"/>
      <c r="C8" s="500"/>
      <c r="D8" s="500"/>
      <c r="E8" s="500"/>
      <c r="F8" s="500"/>
    </row>
    <row r="9" spans="1:9" ht="18" customHeight="1">
      <c r="A9" s="499" t="s">
        <v>284</v>
      </c>
      <c r="B9" s="500"/>
      <c r="C9" s="500"/>
      <c r="D9" s="500"/>
      <c r="E9" s="500"/>
      <c r="F9" s="500"/>
    </row>
    <row r="10" spans="1:9" ht="18" customHeight="1">
      <c r="A10" s="497" t="s">
        <v>527</v>
      </c>
      <c r="B10" s="498">
        <f>SUM(B11:B15)</f>
        <v>215</v>
      </c>
      <c r="C10" s="498">
        <f>SUM(C11:C15)</f>
        <v>217</v>
      </c>
      <c r="D10" s="498">
        <f>SUM(D11:D15)</f>
        <v>240</v>
      </c>
      <c r="E10" s="498">
        <f>SUM(E11:E15)</f>
        <v>327</v>
      </c>
      <c r="F10" s="498">
        <f>SUM(F11:F15)</f>
        <v>361</v>
      </c>
      <c r="I10" s="642"/>
    </row>
    <row r="11" spans="1:9" ht="18" customHeight="1">
      <c r="A11" s="499" t="s">
        <v>285</v>
      </c>
      <c r="B11" s="500">
        <v>83</v>
      </c>
      <c r="C11" s="500">
        <v>76</v>
      </c>
      <c r="D11" s="500">
        <v>76</v>
      </c>
      <c r="E11" s="500">
        <v>53</v>
      </c>
      <c r="F11" s="500">
        <v>64</v>
      </c>
    </row>
    <row r="12" spans="1:9" ht="18" customHeight="1">
      <c r="A12" s="499" t="s">
        <v>286</v>
      </c>
      <c r="B12" s="500"/>
      <c r="C12" s="500"/>
      <c r="D12" s="500"/>
      <c r="E12" s="500"/>
      <c r="F12" s="500"/>
    </row>
    <row r="13" spans="1:9" ht="18" customHeight="1">
      <c r="A13" s="499" t="s">
        <v>287</v>
      </c>
      <c r="B13" s="500">
        <v>114</v>
      </c>
      <c r="C13" s="500">
        <v>126</v>
      </c>
      <c r="D13" s="500">
        <v>146</v>
      </c>
      <c r="E13" s="500">
        <v>244</v>
      </c>
      <c r="F13" s="500">
        <v>267</v>
      </c>
    </row>
    <row r="14" spans="1:9" ht="18" customHeight="1">
      <c r="A14" s="499" t="s">
        <v>288</v>
      </c>
      <c r="B14" s="500"/>
      <c r="C14" s="500"/>
      <c r="D14" s="500"/>
      <c r="E14" s="500"/>
      <c r="F14" s="500"/>
    </row>
    <row r="15" spans="1:9" ht="18" customHeight="1">
      <c r="A15" s="499" t="s">
        <v>289</v>
      </c>
      <c r="B15" s="500">
        <v>18</v>
      </c>
      <c r="C15" s="500">
        <v>15</v>
      </c>
      <c r="D15" s="500">
        <v>18</v>
      </c>
      <c r="E15" s="500">
        <v>30</v>
      </c>
      <c r="F15" s="500">
        <v>30</v>
      </c>
    </row>
    <row r="16" spans="1:9" ht="18" customHeight="1">
      <c r="A16" s="497" t="s">
        <v>290</v>
      </c>
      <c r="B16" s="641">
        <f>SUM(B17:B18)</f>
        <v>3</v>
      </c>
      <c r="C16" s="641">
        <f t="shared" ref="C16:E16" si="1">SUM(C17:C18)</f>
        <v>2</v>
      </c>
      <c r="D16" s="641">
        <f t="shared" si="1"/>
        <v>3</v>
      </c>
      <c r="E16" s="641">
        <f t="shared" si="1"/>
        <v>3</v>
      </c>
      <c r="F16" s="641">
        <v>3</v>
      </c>
    </row>
    <row r="17" spans="1:7" ht="18" customHeight="1">
      <c r="A17" s="499" t="s">
        <v>291</v>
      </c>
      <c r="B17" s="500">
        <v>2</v>
      </c>
      <c r="C17" s="500">
        <v>1</v>
      </c>
      <c r="D17" s="500">
        <v>2</v>
      </c>
      <c r="E17" s="500">
        <v>1</v>
      </c>
      <c r="F17" s="500">
        <v>1</v>
      </c>
    </row>
    <row r="18" spans="1:7" ht="18" customHeight="1">
      <c r="A18" s="499" t="s">
        <v>292</v>
      </c>
      <c r="B18" s="500">
        <v>1</v>
      </c>
      <c r="C18" s="500">
        <v>1</v>
      </c>
      <c r="D18" s="500">
        <v>1</v>
      </c>
      <c r="E18" s="500">
        <v>2</v>
      </c>
      <c r="F18" s="500">
        <v>2</v>
      </c>
    </row>
    <row r="19" spans="1:7" ht="18" customHeight="1">
      <c r="A19" s="499"/>
      <c r="B19" s="368"/>
      <c r="C19" s="368"/>
      <c r="D19" s="368"/>
      <c r="E19" s="368"/>
    </row>
    <row r="20" spans="1:7" ht="18" customHeight="1">
      <c r="A20" s="497"/>
      <c r="B20" s="838" t="s">
        <v>118</v>
      </c>
      <c r="C20" s="838"/>
      <c r="D20" s="838"/>
      <c r="E20" s="838"/>
      <c r="F20" s="838"/>
    </row>
    <row r="21" spans="1:7" ht="18" customHeight="1">
      <c r="A21" s="497" t="s">
        <v>119</v>
      </c>
      <c r="B21" s="501">
        <f>B25+B31</f>
        <v>100</v>
      </c>
      <c r="C21" s="501">
        <f t="shared" ref="C21:D21" si="2">C25+C31</f>
        <v>100</v>
      </c>
      <c r="D21" s="501">
        <f t="shared" si="2"/>
        <v>100</v>
      </c>
      <c r="E21" s="501">
        <f>+E22+E25+E31</f>
        <v>99.999999999999986</v>
      </c>
      <c r="F21" s="501">
        <f>+F22+F25+F31</f>
        <v>100.00000000000001</v>
      </c>
    </row>
    <row r="22" spans="1:7" ht="18" customHeight="1">
      <c r="A22" s="497" t="s">
        <v>282</v>
      </c>
      <c r="B22" s="501"/>
      <c r="C22" s="501"/>
      <c r="D22" s="501"/>
      <c r="E22" s="501">
        <f>E7/E6*100</f>
        <v>0.30211480362537763</v>
      </c>
      <c r="F22" s="501">
        <f>F7/F6*100</f>
        <v>0.27397260273972601</v>
      </c>
      <c r="G22" s="178"/>
    </row>
    <row r="23" spans="1:7" ht="18" customHeight="1">
      <c r="A23" s="499" t="s">
        <v>283</v>
      </c>
      <c r="B23" s="502"/>
      <c r="C23" s="502"/>
      <c r="D23" s="502"/>
      <c r="E23" s="502"/>
      <c r="F23" s="502"/>
      <c r="G23" s="178"/>
    </row>
    <row r="24" spans="1:7" ht="18" customHeight="1">
      <c r="A24" s="499" t="s">
        <v>284</v>
      </c>
      <c r="B24" s="502"/>
      <c r="C24" s="502"/>
      <c r="D24" s="502"/>
      <c r="E24" s="502"/>
      <c r="F24" s="502"/>
      <c r="G24" s="178"/>
    </row>
    <row r="25" spans="1:7" ht="18" customHeight="1">
      <c r="A25" s="497" t="s">
        <v>527</v>
      </c>
      <c r="B25" s="640">
        <f>B10/$B$6*100</f>
        <v>98.623853211009177</v>
      </c>
      <c r="C25" s="501">
        <f t="shared" ref="C25:F25" si="3">C10/C6*100</f>
        <v>99.086757990867582</v>
      </c>
      <c r="D25" s="501">
        <f t="shared" si="3"/>
        <v>98.76543209876543</v>
      </c>
      <c r="E25" s="501">
        <f t="shared" si="3"/>
        <v>98.791540785498484</v>
      </c>
      <c r="F25" s="501">
        <f t="shared" si="3"/>
        <v>98.904109589041099</v>
      </c>
      <c r="G25" s="178"/>
    </row>
    <row r="26" spans="1:7" ht="18" customHeight="1">
      <c r="A26" s="499" t="s">
        <v>285</v>
      </c>
      <c r="B26" s="643">
        <f>B11/B6*100</f>
        <v>38.073394495412842</v>
      </c>
      <c r="C26" s="643">
        <f t="shared" ref="C26:F26" si="4">C11/C6*100</f>
        <v>34.703196347031962</v>
      </c>
      <c r="D26" s="643">
        <f t="shared" si="4"/>
        <v>31.275720164609055</v>
      </c>
      <c r="E26" s="643">
        <f t="shared" si="4"/>
        <v>16.012084592145015</v>
      </c>
      <c r="F26" s="643">
        <f t="shared" si="4"/>
        <v>17.534246575342465</v>
      </c>
      <c r="G26" s="178"/>
    </row>
    <row r="27" spans="1:7" ht="18" customHeight="1">
      <c r="A27" s="499" t="s">
        <v>286</v>
      </c>
      <c r="B27" s="643"/>
      <c r="C27" s="502"/>
      <c r="D27" s="502"/>
      <c r="E27" s="502"/>
      <c r="F27" s="502"/>
      <c r="G27" s="178"/>
    </row>
    <row r="28" spans="1:7" ht="18" customHeight="1">
      <c r="A28" s="499" t="s">
        <v>287</v>
      </c>
      <c r="B28" s="643">
        <f>B13/B6*100</f>
        <v>52.293577981651374</v>
      </c>
      <c r="C28" s="643">
        <f t="shared" ref="C28:F28" si="5">C13/C6*100</f>
        <v>57.534246575342465</v>
      </c>
      <c r="D28" s="643">
        <f t="shared" si="5"/>
        <v>60.082304526748977</v>
      </c>
      <c r="E28" s="643">
        <f t="shared" si="5"/>
        <v>73.716012084592137</v>
      </c>
      <c r="F28" s="643">
        <f t="shared" si="5"/>
        <v>73.150684931506845</v>
      </c>
    </row>
    <row r="29" spans="1:7" ht="18" customHeight="1">
      <c r="A29" s="499" t="s">
        <v>288</v>
      </c>
      <c r="B29" s="643"/>
      <c r="C29" s="502"/>
      <c r="D29" s="502"/>
      <c r="E29" s="502"/>
      <c r="F29" s="502"/>
    </row>
    <row r="30" spans="1:7" ht="18" customHeight="1">
      <c r="A30" s="499" t="s">
        <v>289</v>
      </c>
      <c r="B30" s="643">
        <f>B15/B6*100</f>
        <v>8.2568807339449553</v>
      </c>
      <c r="C30" s="643">
        <f t="shared" ref="C30:F30" si="6">C15/C6*100</f>
        <v>6.8493150684931505</v>
      </c>
      <c r="D30" s="643">
        <f t="shared" si="6"/>
        <v>7.4074074074074066</v>
      </c>
      <c r="E30" s="643">
        <f t="shared" si="6"/>
        <v>9.0634441087613293</v>
      </c>
      <c r="F30" s="643">
        <f t="shared" si="6"/>
        <v>8.2191780821917799</v>
      </c>
    </row>
    <row r="31" spans="1:7" ht="18" customHeight="1">
      <c r="A31" s="497" t="s">
        <v>290</v>
      </c>
      <c r="B31" s="640">
        <f t="shared" ref="B31" si="7">B16/$B$6*100</f>
        <v>1.3761467889908259</v>
      </c>
      <c r="C31" s="640">
        <f t="shared" ref="C31:F31" si="8">C16/C6*100</f>
        <v>0.91324200913242004</v>
      </c>
      <c r="D31" s="640">
        <f t="shared" si="8"/>
        <v>1.2345679012345678</v>
      </c>
      <c r="E31" s="640">
        <f t="shared" si="8"/>
        <v>0.90634441087613304</v>
      </c>
      <c r="F31" s="640">
        <f t="shared" si="8"/>
        <v>0.82191780821917804</v>
      </c>
    </row>
    <row r="32" spans="1:7" ht="18" customHeight="1">
      <c r="A32" s="499" t="s">
        <v>291</v>
      </c>
      <c r="B32" s="643">
        <f>B17/B6*100</f>
        <v>0.91743119266055051</v>
      </c>
      <c r="C32" s="643">
        <f t="shared" ref="C32:F32" si="9">C17/C6*100</f>
        <v>0.45662100456621002</v>
      </c>
      <c r="D32" s="643">
        <f t="shared" si="9"/>
        <v>0.82304526748971196</v>
      </c>
      <c r="E32" s="643">
        <f t="shared" si="9"/>
        <v>0.30211480362537763</v>
      </c>
      <c r="F32" s="643">
        <f t="shared" si="9"/>
        <v>0.27397260273972601</v>
      </c>
    </row>
    <row r="33" spans="1:6" ht="18" customHeight="1">
      <c r="A33" s="499" t="s">
        <v>292</v>
      </c>
      <c r="B33" s="643">
        <f>B18/B6*100</f>
        <v>0.45871559633027525</v>
      </c>
      <c r="C33" s="643">
        <f t="shared" ref="C33:F33" si="10">C18/C6*100</f>
        <v>0.45662100456621002</v>
      </c>
      <c r="D33" s="643">
        <f t="shared" si="10"/>
        <v>0.41152263374485598</v>
      </c>
      <c r="E33" s="643">
        <f t="shared" si="10"/>
        <v>0.60422960725075525</v>
      </c>
      <c r="F33" s="643">
        <f t="shared" si="10"/>
        <v>0.54794520547945202</v>
      </c>
    </row>
    <row r="35" spans="1:6" ht="20.100000000000001" customHeight="1"/>
    <row r="36" spans="1:6" ht="20.100000000000001" customHeight="1"/>
    <row r="37" spans="1:6" ht="20.100000000000001" customHeight="1"/>
    <row r="38" spans="1:6" ht="20.100000000000001" customHeight="1"/>
  </sheetData>
  <mergeCells count="3">
    <mergeCell ref="B5:F5"/>
    <mergeCell ref="B20:F20"/>
    <mergeCell ref="A1:F1"/>
  </mergeCells>
  <pageMargins left="0.75" right="0.5" top="0.75" bottom="0.75" header="0.5" footer="0.25"/>
  <pageSetup paperSize="9" orientation="portrait" r:id="rId1"/>
  <headerFooter alignWithMargins="0">
    <oddFooter>&amp;C&amp;11&amp;P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FF00"/>
  </sheetPr>
  <dimension ref="A1:G368"/>
  <sheetViews>
    <sheetView topLeftCell="A96" workbookViewId="0">
      <selection sqref="A1:F97"/>
    </sheetView>
  </sheetViews>
  <sheetFormatPr defaultRowHeight="17.25" customHeight="1"/>
  <cols>
    <col min="1" max="1" width="47.28515625" style="177" customWidth="1"/>
    <col min="2" max="6" width="8.7109375" style="177" customWidth="1"/>
    <col min="7" max="16384" width="9.140625" style="177"/>
  </cols>
  <sheetData>
    <row r="1" spans="1:7" ht="38.25" customHeight="1">
      <c r="A1" s="839" t="s">
        <v>670</v>
      </c>
      <c r="B1" s="840"/>
      <c r="C1" s="840"/>
      <c r="D1" s="840"/>
      <c r="E1" s="840"/>
      <c r="F1" s="840"/>
    </row>
    <row r="2" spans="1:7" ht="20.100000000000001" customHeight="1">
      <c r="A2" s="491"/>
    </row>
    <row r="3" spans="1:7" ht="20.100000000000001" customHeight="1">
      <c r="A3" s="492"/>
      <c r="B3" s="370"/>
      <c r="C3" s="370"/>
      <c r="D3" s="370"/>
      <c r="F3" s="370" t="s">
        <v>293</v>
      </c>
    </row>
    <row r="4" spans="1:7" ht="30" customHeight="1">
      <c r="A4" s="493"/>
      <c r="B4" s="494">
        <v>2018</v>
      </c>
      <c r="C4" s="494">
        <v>2019</v>
      </c>
      <c r="D4" s="494">
        <v>2020</v>
      </c>
      <c r="E4" s="494">
        <v>2021</v>
      </c>
      <c r="F4" s="148" t="s">
        <v>173</v>
      </c>
    </row>
    <row r="5" spans="1:7" ht="20.100000000000001" customHeight="1">
      <c r="A5" s="493"/>
      <c r="B5" s="495"/>
      <c r="C5" s="495"/>
      <c r="D5" s="495"/>
      <c r="E5" s="495"/>
    </row>
    <row r="6" spans="1:7" ht="20.100000000000001" customHeight="1">
      <c r="A6" s="644" t="s">
        <v>119</v>
      </c>
      <c r="B6" s="644">
        <v>218</v>
      </c>
      <c r="C6" s="644">
        <v>219</v>
      </c>
      <c r="D6" s="644">
        <v>243</v>
      </c>
      <c r="E6" s="644">
        <f>E8+E13+E37+E38+E43+E47+E51+E56+E59+E68+E69+E84+E89+E93</f>
        <v>331</v>
      </c>
      <c r="F6" s="644">
        <f>F8+F13+F37+F38+F43+F47+F51+F56+F59+F68+F69+F84+F89+F93</f>
        <v>365</v>
      </c>
      <c r="G6" s="366"/>
    </row>
    <row r="7" spans="1:7" ht="20.100000000000001" customHeight="1">
      <c r="A7" s="645" t="s">
        <v>294</v>
      </c>
      <c r="B7" s="650"/>
      <c r="C7" s="650"/>
      <c r="D7" s="650"/>
      <c r="E7" s="650"/>
      <c r="F7" s="651"/>
      <c r="G7" s="366"/>
    </row>
    <row r="8" spans="1:7" ht="20.100000000000001" customHeight="1">
      <c r="A8" s="646" t="s">
        <v>528</v>
      </c>
      <c r="B8" s="652">
        <v>1</v>
      </c>
      <c r="C8" s="652">
        <v>4</v>
      </c>
      <c r="D8" s="652">
        <v>27</v>
      </c>
      <c r="E8" s="652">
        <v>13</v>
      </c>
      <c r="F8" s="644">
        <f>SUM(F9:F11)</f>
        <v>16</v>
      </c>
      <c r="G8" s="366"/>
    </row>
    <row r="9" spans="1:7" ht="20.100000000000001" customHeight="1">
      <c r="A9" s="647" t="s">
        <v>529</v>
      </c>
      <c r="B9" s="650"/>
      <c r="C9" s="650">
        <v>2</v>
      </c>
      <c r="D9" s="650">
        <v>25</v>
      </c>
      <c r="E9" s="650">
        <v>9</v>
      </c>
      <c r="F9" s="651">
        <v>10</v>
      </c>
      <c r="G9" s="366"/>
    </row>
    <row r="10" spans="1:7" ht="20.100000000000001" customHeight="1">
      <c r="A10" s="647" t="s">
        <v>530</v>
      </c>
      <c r="B10" s="650">
        <v>1</v>
      </c>
      <c r="C10" s="650">
        <v>1</v>
      </c>
      <c r="D10" s="650">
        <v>1</v>
      </c>
      <c r="E10" s="650">
        <v>1</v>
      </c>
      <c r="F10" s="651">
        <v>3</v>
      </c>
      <c r="G10" s="366"/>
    </row>
    <row r="11" spans="1:7" ht="20.100000000000001" customHeight="1">
      <c r="A11" s="647" t="s">
        <v>531</v>
      </c>
      <c r="B11" s="650"/>
      <c r="C11" s="650">
        <v>1</v>
      </c>
      <c r="D11" s="650">
        <v>1</v>
      </c>
      <c r="E11" s="650">
        <v>3</v>
      </c>
      <c r="F11" s="651">
        <v>3</v>
      </c>
      <c r="G11" s="366"/>
    </row>
    <row r="12" spans="1:7" ht="20.100000000000001" customHeight="1">
      <c r="A12" s="648" t="s">
        <v>532</v>
      </c>
      <c r="B12" s="650"/>
      <c r="C12" s="650"/>
      <c r="D12" s="650"/>
      <c r="E12" s="650"/>
      <c r="F12" s="651"/>
      <c r="G12" s="366"/>
    </row>
    <row r="13" spans="1:7" ht="20.100000000000001" customHeight="1">
      <c r="A13" s="648" t="s">
        <v>533</v>
      </c>
      <c r="B13" s="652">
        <v>17</v>
      </c>
      <c r="C13" s="652">
        <v>15</v>
      </c>
      <c r="D13" s="652">
        <v>18</v>
      </c>
      <c r="E13" s="652">
        <v>25</v>
      </c>
      <c r="F13" s="644">
        <f>SUM(F14:F36)</f>
        <v>29</v>
      </c>
      <c r="G13" s="366"/>
    </row>
    <row r="14" spans="1:7" ht="20.100000000000001" customHeight="1">
      <c r="A14" s="649" t="s">
        <v>254</v>
      </c>
      <c r="B14" s="650">
        <v>6</v>
      </c>
      <c r="C14" s="650">
        <v>4</v>
      </c>
      <c r="D14" s="650">
        <v>6</v>
      </c>
      <c r="E14" s="650">
        <v>8</v>
      </c>
      <c r="F14" s="651">
        <v>12</v>
      </c>
      <c r="G14" s="366"/>
    </row>
    <row r="15" spans="1:7" ht="20.100000000000001" customHeight="1">
      <c r="A15" s="649" t="s">
        <v>534</v>
      </c>
      <c r="B15" s="650">
        <v>1</v>
      </c>
      <c r="C15" s="650">
        <v>1</v>
      </c>
      <c r="D15" s="650">
        <v>1</v>
      </c>
      <c r="E15" s="650">
        <v>1</v>
      </c>
      <c r="F15" s="651">
        <v>1</v>
      </c>
      <c r="G15" s="366"/>
    </row>
    <row r="16" spans="1:7" ht="20.100000000000001" customHeight="1">
      <c r="A16" s="649" t="s">
        <v>535</v>
      </c>
      <c r="B16" s="650"/>
      <c r="C16" s="650"/>
      <c r="D16" s="650"/>
      <c r="E16" s="650"/>
      <c r="F16" s="651"/>
      <c r="G16" s="366"/>
    </row>
    <row r="17" spans="1:7" ht="17.25" customHeight="1">
      <c r="A17" s="649" t="s">
        <v>536</v>
      </c>
      <c r="B17" s="650"/>
      <c r="C17" s="650"/>
      <c r="D17" s="650"/>
      <c r="E17" s="650"/>
      <c r="F17" s="651">
        <v>1</v>
      </c>
      <c r="G17" s="366"/>
    </row>
    <row r="18" spans="1:7" ht="17.25" customHeight="1">
      <c r="A18" s="649" t="s">
        <v>537</v>
      </c>
      <c r="B18" s="650"/>
      <c r="C18" s="650"/>
      <c r="D18" s="650"/>
      <c r="E18" s="650">
        <v>2</v>
      </c>
      <c r="F18" s="651">
        <v>2</v>
      </c>
      <c r="G18" s="366"/>
    </row>
    <row r="19" spans="1:7" ht="17.25" customHeight="1">
      <c r="A19" s="649" t="s">
        <v>259</v>
      </c>
      <c r="B19" s="650">
        <v>3</v>
      </c>
      <c r="C19" s="650">
        <v>3</v>
      </c>
      <c r="D19" s="650">
        <v>3</v>
      </c>
      <c r="E19" s="650">
        <v>2</v>
      </c>
      <c r="F19" s="651">
        <v>2</v>
      </c>
      <c r="G19" s="366"/>
    </row>
    <row r="20" spans="1:7" ht="17.25" customHeight="1">
      <c r="A20" s="649" t="s">
        <v>260</v>
      </c>
      <c r="B20" s="650"/>
      <c r="C20" s="650"/>
      <c r="D20" s="650"/>
      <c r="E20" s="650"/>
      <c r="F20" s="651"/>
      <c r="G20" s="366"/>
    </row>
    <row r="21" spans="1:7" ht="17.25" customHeight="1">
      <c r="A21" s="649" t="s">
        <v>261</v>
      </c>
      <c r="B21" s="650"/>
      <c r="C21" s="650"/>
      <c r="D21" s="650"/>
      <c r="E21" s="650">
        <v>1</v>
      </c>
      <c r="F21" s="651">
        <v>1</v>
      </c>
      <c r="G21" s="366"/>
    </row>
    <row r="22" spans="1:7" ht="17.25" customHeight="1">
      <c r="A22" s="649" t="s">
        <v>538</v>
      </c>
      <c r="B22" s="650"/>
      <c r="C22" s="650"/>
      <c r="D22" s="650"/>
      <c r="E22" s="650"/>
      <c r="F22" s="651"/>
      <c r="G22" s="366"/>
    </row>
    <row r="23" spans="1:7" ht="17.25" customHeight="1">
      <c r="A23" s="649" t="s">
        <v>539</v>
      </c>
      <c r="B23" s="650">
        <v>1</v>
      </c>
      <c r="C23" s="650">
        <v>1</v>
      </c>
      <c r="D23" s="650">
        <v>1</v>
      </c>
      <c r="E23" s="650">
        <v>1</v>
      </c>
      <c r="F23" s="651">
        <v>1</v>
      </c>
      <c r="G23" s="366"/>
    </row>
    <row r="24" spans="1:7" ht="17.25" customHeight="1">
      <c r="A24" s="649" t="s">
        <v>540</v>
      </c>
      <c r="B24" s="650"/>
      <c r="C24" s="650"/>
      <c r="D24" s="650"/>
      <c r="E24" s="650"/>
      <c r="F24" s="651"/>
      <c r="G24" s="366"/>
    </row>
    <row r="25" spans="1:7" ht="17.25" customHeight="1">
      <c r="A25" s="649" t="s">
        <v>265</v>
      </c>
      <c r="B25" s="650">
        <v>2</v>
      </c>
      <c r="C25" s="650">
        <v>2</v>
      </c>
      <c r="D25" s="650">
        <v>2</v>
      </c>
      <c r="E25" s="650">
        <v>2</v>
      </c>
      <c r="F25" s="651">
        <v>2</v>
      </c>
      <c r="G25" s="366"/>
    </row>
    <row r="26" spans="1:7" ht="17.25" customHeight="1">
      <c r="A26" s="649" t="s">
        <v>541</v>
      </c>
      <c r="B26" s="650">
        <v>2</v>
      </c>
      <c r="C26" s="650">
        <v>2</v>
      </c>
      <c r="D26" s="650">
        <v>2</v>
      </c>
      <c r="E26" s="650">
        <v>1</v>
      </c>
      <c r="F26" s="651">
        <v>1</v>
      </c>
      <c r="G26" s="366"/>
    </row>
    <row r="27" spans="1:7" ht="17.25" customHeight="1">
      <c r="A27" s="649" t="s">
        <v>267</v>
      </c>
      <c r="B27" s="650"/>
      <c r="C27" s="650"/>
      <c r="D27" s="650"/>
      <c r="E27" s="650"/>
      <c r="F27" s="651"/>
      <c r="G27" s="366"/>
    </row>
    <row r="28" spans="1:7" ht="17.25" customHeight="1">
      <c r="A28" s="649" t="s">
        <v>542</v>
      </c>
      <c r="B28" s="650"/>
      <c r="C28" s="650"/>
      <c r="D28" s="650"/>
      <c r="E28" s="650">
        <v>3</v>
      </c>
      <c r="F28" s="651">
        <v>3</v>
      </c>
      <c r="G28" s="366"/>
    </row>
    <row r="29" spans="1:7" ht="17.25" customHeight="1">
      <c r="A29" s="649" t="s">
        <v>671</v>
      </c>
      <c r="B29" s="650"/>
      <c r="C29" s="650"/>
      <c r="D29" s="650"/>
      <c r="E29" s="650"/>
      <c r="F29" s="651"/>
      <c r="G29" s="366"/>
    </row>
    <row r="30" spans="1:7" ht="17.25" customHeight="1">
      <c r="A30" s="649" t="s">
        <v>672</v>
      </c>
      <c r="B30" s="650"/>
      <c r="C30" s="650"/>
      <c r="D30" s="650"/>
      <c r="E30" s="650"/>
      <c r="F30" s="651"/>
      <c r="G30" s="366"/>
    </row>
    <row r="31" spans="1:7" ht="17.25" customHeight="1">
      <c r="A31" s="649" t="s">
        <v>673</v>
      </c>
      <c r="B31" s="650"/>
      <c r="C31" s="650"/>
      <c r="D31" s="650"/>
      <c r="E31" s="650"/>
      <c r="F31" s="651"/>
      <c r="G31" s="366"/>
    </row>
    <row r="32" spans="1:7" ht="17.25" customHeight="1">
      <c r="A32" s="649" t="s">
        <v>674</v>
      </c>
      <c r="B32" s="650"/>
      <c r="C32" s="650"/>
      <c r="D32" s="650"/>
      <c r="E32" s="650"/>
      <c r="F32" s="651"/>
      <c r="G32" s="366"/>
    </row>
    <row r="33" spans="1:7" ht="17.25" customHeight="1">
      <c r="A33" s="649" t="s">
        <v>543</v>
      </c>
      <c r="B33" s="650"/>
      <c r="C33" s="650"/>
      <c r="D33" s="650"/>
      <c r="E33" s="650">
        <v>1</v>
      </c>
      <c r="F33" s="651">
        <v>1</v>
      </c>
      <c r="G33" s="366"/>
    </row>
    <row r="34" spans="1:7" ht="17.25" customHeight="1">
      <c r="A34" s="649" t="s">
        <v>544</v>
      </c>
      <c r="B34" s="650">
        <v>2</v>
      </c>
      <c r="C34" s="650">
        <v>2</v>
      </c>
      <c r="D34" s="650">
        <v>3</v>
      </c>
      <c r="E34" s="650">
        <v>2</v>
      </c>
      <c r="F34" s="651">
        <v>2</v>
      </c>
      <c r="G34" s="366"/>
    </row>
    <row r="35" spans="1:7" ht="17.25" customHeight="1">
      <c r="A35" s="649" t="s">
        <v>545</v>
      </c>
      <c r="B35" s="650"/>
      <c r="C35" s="650"/>
      <c r="D35" s="650"/>
      <c r="E35" s="650"/>
      <c r="F35" s="651"/>
      <c r="G35" s="366"/>
    </row>
    <row r="36" spans="1:7" ht="17.25" customHeight="1">
      <c r="A36" s="649" t="s">
        <v>546</v>
      </c>
      <c r="B36" s="650"/>
      <c r="C36" s="650"/>
      <c r="D36" s="650"/>
      <c r="E36" s="650"/>
      <c r="F36" s="651"/>
      <c r="G36" s="366"/>
    </row>
    <row r="37" spans="1:7" ht="17.25" customHeight="1">
      <c r="A37" s="648" t="s">
        <v>547</v>
      </c>
      <c r="B37" s="653"/>
      <c r="C37" s="653"/>
      <c r="D37" s="653"/>
      <c r="E37" s="653">
        <v>25</v>
      </c>
      <c r="F37" s="654">
        <v>28</v>
      </c>
      <c r="G37" s="366"/>
    </row>
    <row r="38" spans="1:7" ht="24" customHeight="1">
      <c r="A38" s="648" t="s">
        <v>548</v>
      </c>
      <c r="B38" s="653"/>
      <c r="C38" s="653"/>
      <c r="D38" s="653"/>
      <c r="E38" s="653">
        <v>1</v>
      </c>
      <c r="F38" s="654">
        <v>1</v>
      </c>
      <c r="G38" s="366"/>
    </row>
    <row r="39" spans="1:7" ht="17.25" customHeight="1">
      <c r="A39" s="649" t="s">
        <v>549</v>
      </c>
      <c r="B39" s="650"/>
      <c r="C39" s="650"/>
      <c r="D39" s="650"/>
      <c r="E39" s="650"/>
      <c r="F39" s="651"/>
      <c r="G39" s="366"/>
    </row>
    <row r="40" spans="1:7" ht="17.25" customHeight="1">
      <c r="A40" s="649" t="s">
        <v>550</v>
      </c>
      <c r="B40" s="650"/>
      <c r="C40" s="650"/>
      <c r="D40" s="650"/>
      <c r="E40" s="650"/>
      <c r="F40" s="651"/>
      <c r="G40" s="366"/>
    </row>
    <row r="41" spans="1:7" ht="17.25" customHeight="1">
      <c r="A41" s="649" t="s">
        <v>551</v>
      </c>
      <c r="B41" s="650"/>
      <c r="C41" s="650"/>
      <c r="D41" s="650"/>
      <c r="E41" s="650"/>
      <c r="F41" s="651"/>
      <c r="G41" s="366"/>
    </row>
    <row r="42" spans="1:7" ht="17.25" customHeight="1">
      <c r="A42" s="649" t="s">
        <v>552</v>
      </c>
      <c r="B42" s="650"/>
      <c r="C42" s="650"/>
      <c r="D42" s="650"/>
      <c r="E42" s="650"/>
      <c r="F42" s="651"/>
      <c r="G42" s="366"/>
    </row>
    <row r="43" spans="1:7" ht="17.25" customHeight="1">
      <c r="A43" s="648" t="s">
        <v>553</v>
      </c>
      <c r="B43" s="653">
        <v>40</v>
      </c>
      <c r="C43" s="653">
        <v>41</v>
      </c>
      <c r="D43" s="653">
        <v>43</v>
      </c>
      <c r="E43" s="653">
        <v>56</v>
      </c>
      <c r="F43" s="654">
        <f>SUM(F44:F46)</f>
        <v>67</v>
      </c>
      <c r="G43" s="366"/>
    </row>
    <row r="44" spans="1:7" ht="17.25" customHeight="1">
      <c r="A44" s="649" t="s">
        <v>554</v>
      </c>
      <c r="B44" s="650">
        <v>12</v>
      </c>
      <c r="C44" s="650">
        <v>15</v>
      </c>
      <c r="D44" s="650">
        <v>17</v>
      </c>
      <c r="E44" s="650">
        <v>16</v>
      </c>
      <c r="F44" s="651">
        <v>20</v>
      </c>
      <c r="G44" s="366"/>
    </row>
    <row r="45" spans="1:7" ht="17.25" customHeight="1">
      <c r="A45" s="649" t="s">
        <v>555</v>
      </c>
      <c r="B45" s="650">
        <v>25</v>
      </c>
      <c r="C45" s="650">
        <v>25</v>
      </c>
      <c r="D45" s="650">
        <v>26</v>
      </c>
      <c r="E45" s="650">
        <v>31</v>
      </c>
      <c r="F45" s="651">
        <v>35</v>
      </c>
      <c r="G45" s="366"/>
    </row>
    <row r="46" spans="1:7" ht="17.25" customHeight="1">
      <c r="A46" s="649" t="s">
        <v>556</v>
      </c>
      <c r="B46" s="650">
        <v>3</v>
      </c>
      <c r="C46" s="650">
        <v>1</v>
      </c>
      <c r="D46" s="650"/>
      <c r="E46" s="650">
        <v>9</v>
      </c>
      <c r="F46" s="651">
        <v>12</v>
      </c>
      <c r="G46" s="366"/>
    </row>
    <row r="47" spans="1:7" ht="17.25" customHeight="1">
      <c r="A47" s="648" t="s">
        <v>557</v>
      </c>
      <c r="B47" s="653">
        <v>130</v>
      </c>
      <c r="C47" s="653">
        <v>130</v>
      </c>
      <c r="D47" s="653">
        <v>131</v>
      </c>
      <c r="E47" s="653">
        <v>163</v>
      </c>
      <c r="F47" s="654">
        <f>SUM(F48:F50)</f>
        <v>176</v>
      </c>
      <c r="G47" s="366"/>
    </row>
    <row r="48" spans="1:7" ht="17.25" customHeight="1">
      <c r="A48" s="649" t="s">
        <v>558</v>
      </c>
      <c r="B48" s="650"/>
      <c r="C48" s="650"/>
      <c r="D48" s="650"/>
      <c r="E48" s="650">
        <v>3</v>
      </c>
      <c r="F48" s="651">
        <v>6</v>
      </c>
      <c r="G48" s="366"/>
    </row>
    <row r="49" spans="1:7" ht="17.25" customHeight="1">
      <c r="A49" s="649" t="s">
        <v>559</v>
      </c>
      <c r="B49" s="650">
        <v>31</v>
      </c>
      <c r="C49" s="650">
        <v>34</v>
      </c>
      <c r="D49" s="650">
        <v>34</v>
      </c>
      <c r="E49" s="650">
        <v>73</v>
      </c>
      <c r="F49" s="651">
        <v>80</v>
      </c>
      <c r="G49" s="366"/>
    </row>
    <row r="50" spans="1:7" ht="17.25" customHeight="1">
      <c r="A50" s="649" t="s">
        <v>560</v>
      </c>
      <c r="B50" s="650">
        <v>99</v>
      </c>
      <c r="C50" s="650">
        <v>96</v>
      </c>
      <c r="D50" s="650">
        <v>97</v>
      </c>
      <c r="E50" s="650">
        <v>87</v>
      </c>
      <c r="F50" s="651">
        <v>90</v>
      </c>
      <c r="G50" s="366"/>
    </row>
    <row r="51" spans="1:7" ht="17.25" customHeight="1">
      <c r="A51" s="648" t="s">
        <v>561</v>
      </c>
      <c r="B51" s="653">
        <v>2</v>
      </c>
      <c r="C51" s="653">
        <v>1</v>
      </c>
      <c r="D51" s="653">
        <v>2</v>
      </c>
      <c r="E51" s="653">
        <v>4</v>
      </c>
      <c r="F51" s="654">
        <v>4</v>
      </c>
      <c r="G51" s="366"/>
    </row>
    <row r="52" spans="1:7" ht="17.25" customHeight="1">
      <c r="A52" s="649" t="s">
        <v>562</v>
      </c>
      <c r="B52" s="650">
        <v>2</v>
      </c>
      <c r="C52" s="650">
        <v>1</v>
      </c>
      <c r="D52" s="650">
        <v>2</v>
      </c>
      <c r="E52" s="650">
        <v>4</v>
      </c>
      <c r="F52" s="651">
        <v>4</v>
      </c>
      <c r="G52" s="366"/>
    </row>
    <row r="53" spans="1:7" ht="17.25" customHeight="1">
      <c r="A53" s="649" t="s">
        <v>563</v>
      </c>
      <c r="B53" s="650"/>
      <c r="C53" s="650"/>
      <c r="D53" s="650"/>
      <c r="E53" s="650"/>
      <c r="F53" s="651"/>
      <c r="G53" s="366"/>
    </row>
    <row r="54" spans="1:7" ht="17.25" customHeight="1">
      <c r="A54" s="649" t="s">
        <v>564</v>
      </c>
      <c r="B54" s="650"/>
      <c r="C54" s="650"/>
      <c r="D54" s="650"/>
      <c r="E54" s="650"/>
      <c r="F54" s="651"/>
      <c r="G54" s="366"/>
    </row>
    <row r="55" spans="1:7" ht="17.25" customHeight="1">
      <c r="A55" s="649" t="s">
        <v>565</v>
      </c>
      <c r="B55" s="650"/>
      <c r="C55" s="650"/>
      <c r="D55" s="650"/>
      <c r="E55" s="650"/>
      <c r="F55" s="651"/>
      <c r="G55" s="366"/>
    </row>
    <row r="56" spans="1:7" ht="17.25" customHeight="1">
      <c r="A56" s="648" t="s">
        <v>566</v>
      </c>
      <c r="B56" s="653">
        <v>2</v>
      </c>
      <c r="C56" s="653">
        <v>2</v>
      </c>
      <c r="D56" s="653">
        <v>2</v>
      </c>
      <c r="E56" s="653">
        <v>3</v>
      </c>
      <c r="F56" s="654">
        <v>3</v>
      </c>
      <c r="G56" s="366"/>
    </row>
    <row r="57" spans="1:7" ht="17.25" customHeight="1">
      <c r="A57" s="649" t="s">
        <v>567</v>
      </c>
      <c r="B57" s="650">
        <v>2</v>
      </c>
      <c r="C57" s="650">
        <v>2</v>
      </c>
      <c r="D57" s="650">
        <v>2</v>
      </c>
      <c r="E57" s="650">
        <v>3</v>
      </c>
      <c r="F57" s="651">
        <v>3</v>
      </c>
      <c r="G57" s="366"/>
    </row>
    <row r="58" spans="1:7" ht="17.25" customHeight="1">
      <c r="A58" s="649" t="s">
        <v>568</v>
      </c>
      <c r="B58" s="650"/>
      <c r="C58" s="650"/>
      <c r="D58" s="650"/>
      <c r="E58" s="650"/>
      <c r="F58" s="651"/>
      <c r="G58" s="366"/>
    </row>
    <row r="59" spans="1:7" ht="17.25" customHeight="1">
      <c r="A59" s="648" t="s">
        <v>569</v>
      </c>
      <c r="B59" s="653">
        <v>1</v>
      </c>
      <c r="C59" s="653">
        <v>1</v>
      </c>
      <c r="D59" s="653">
        <v>1</v>
      </c>
      <c r="E59" s="653">
        <v>1</v>
      </c>
      <c r="F59" s="654">
        <v>1</v>
      </c>
      <c r="G59" s="366"/>
    </row>
    <row r="60" spans="1:7" ht="17.25" customHeight="1">
      <c r="A60" s="649" t="s">
        <v>570</v>
      </c>
      <c r="B60" s="650"/>
      <c r="C60" s="650"/>
      <c r="D60" s="650"/>
      <c r="E60" s="650"/>
      <c r="F60" s="651"/>
      <c r="G60" s="366"/>
    </row>
    <row r="61" spans="1:7" ht="17.25" customHeight="1">
      <c r="A61" s="649" t="s">
        <v>571</v>
      </c>
      <c r="B61" s="650"/>
      <c r="C61" s="650"/>
      <c r="D61" s="650"/>
      <c r="E61" s="650"/>
      <c r="F61" s="651"/>
      <c r="G61" s="366"/>
    </row>
    <row r="62" spans="1:7" ht="17.25" customHeight="1">
      <c r="A62" s="649" t="s">
        <v>572</v>
      </c>
      <c r="B62" s="650">
        <v>1</v>
      </c>
      <c r="C62" s="650">
        <v>1</v>
      </c>
      <c r="D62" s="650">
        <v>1</v>
      </c>
      <c r="E62" s="650">
        <v>1</v>
      </c>
      <c r="F62" s="651">
        <v>1</v>
      </c>
      <c r="G62" s="366"/>
    </row>
    <row r="63" spans="1:7" ht="17.25" customHeight="1">
      <c r="A63" s="649" t="s">
        <v>573</v>
      </c>
      <c r="B63" s="650"/>
      <c r="C63" s="650"/>
      <c r="D63" s="650"/>
      <c r="E63" s="650"/>
      <c r="F63" s="651"/>
      <c r="G63" s="366"/>
    </row>
    <row r="64" spans="1:7" ht="17.25" customHeight="1">
      <c r="A64" s="649" t="s">
        <v>574</v>
      </c>
      <c r="B64" s="650"/>
      <c r="C64" s="650"/>
      <c r="D64" s="650"/>
      <c r="E64" s="650"/>
      <c r="F64" s="651"/>
      <c r="G64" s="366"/>
    </row>
    <row r="65" spans="1:7" ht="17.25" customHeight="1">
      <c r="A65" s="648" t="s">
        <v>575</v>
      </c>
      <c r="B65" s="653">
        <v>1</v>
      </c>
      <c r="C65" s="653">
        <v>1</v>
      </c>
      <c r="D65" s="653">
        <v>1</v>
      </c>
      <c r="E65" s="653">
        <v>1</v>
      </c>
      <c r="F65" s="654">
        <v>1</v>
      </c>
      <c r="G65" s="366"/>
    </row>
    <row r="66" spans="1:7" ht="17.25" customHeight="1">
      <c r="A66" s="649" t="s">
        <v>576</v>
      </c>
      <c r="B66" s="650">
        <v>1</v>
      </c>
      <c r="C66" s="650">
        <v>1</v>
      </c>
      <c r="D66" s="650">
        <v>1</v>
      </c>
      <c r="E66" s="650">
        <v>1</v>
      </c>
      <c r="F66" s="651">
        <v>1</v>
      </c>
      <c r="G66" s="366"/>
    </row>
    <row r="67" spans="1:7" ht="17.25" customHeight="1">
      <c r="A67" s="649" t="s">
        <v>577</v>
      </c>
      <c r="B67" s="650"/>
      <c r="C67" s="650"/>
      <c r="D67" s="650"/>
      <c r="E67" s="650"/>
      <c r="F67" s="651"/>
      <c r="G67" s="366"/>
    </row>
    <row r="68" spans="1:7" ht="17.25" customHeight="1">
      <c r="A68" s="648" t="s">
        <v>578</v>
      </c>
      <c r="B68" s="653">
        <v>6</v>
      </c>
      <c r="C68" s="653">
        <v>7</v>
      </c>
      <c r="D68" s="653"/>
      <c r="E68" s="653">
        <v>13</v>
      </c>
      <c r="F68" s="654">
        <v>13</v>
      </c>
      <c r="G68" s="366"/>
    </row>
    <row r="69" spans="1:7" ht="17.25" customHeight="1">
      <c r="A69" s="648" t="s">
        <v>579</v>
      </c>
      <c r="B69" s="653">
        <v>17</v>
      </c>
      <c r="C69" s="653">
        <v>15</v>
      </c>
      <c r="D69" s="653">
        <v>15</v>
      </c>
      <c r="E69" s="653">
        <v>17</v>
      </c>
      <c r="F69" s="654">
        <v>17</v>
      </c>
      <c r="G69" s="366"/>
    </row>
    <row r="70" spans="1:7" ht="17.25" customHeight="1">
      <c r="A70" s="649" t="s">
        <v>580</v>
      </c>
      <c r="B70" s="650"/>
      <c r="C70" s="650"/>
      <c r="D70" s="650"/>
      <c r="E70" s="650"/>
      <c r="F70" s="651"/>
      <c r="G70" s="366"/>
    </row>
    <row r="71" spans="1:7" ht="17.25" customHeight="1">
      <c r="A71" s="649" t="s">
        <v>581</v>
      </c>
      <c r="B71" s="650"/>
      <c r="C71" s="650"/>
      <c r="D71" s="650"/>
      <c r="E71" s="650"/>
      <c r="F71" s="651"/>
      <c r="G71" s="366"/>
    </row>
    <row r="72" spans="1:7" ht="17.25" customHeight="1">
      <c r="A72" s="649" t="s">
        <v>582</v>
      </c>
      <c r="B72" s="650">
        <v>15</v>
      </c>
      <c r="C72" s="650">
        <v>14</v>
      </c>
      <c r="D72" s="650">
        <v>14</v>
      </c>
      <c r="E72" s="650">
        <v>15</v>
      </c>
      <c r="F72" s="651">
        <v>15</v>
      </c>
      <c r="G72" s="366"/>
    </row>
    <row r="73" spans="1:7" ht="17.25" customHeight="1">
      <c r="A73" s="649" t="s">
        <v>583</v>
      </c>
      <c r="B73" s="650"/>
      <c r="C73" s="650"/>
      <c r="D73" s="650"/>
      <c r="E73" s="650"/>
      <c r="F73" s="651"/>
      <c r="G73" s="366"/>
    </row>
    <row r="74" spans="1:7" ht="17.25" customHeight="1">
      <c r="A74" s="649" t="s">
        <v>584</v>
      </c>
      <c r="B74" s="650">
        <v>1</v>
      </c>
      <c r="C74" s="650"/>
      <c r="D74" s="650"/>
      <c r="E74" s="650"/>
      <c r="F74" s="651"/>
      <c r="G74" s="366"/>
    </row>
    <row r="75" spans="1:7" ht="17.25" customHeight="1">
      <c r="A75" s="649" t="s">
        <v>585</v>
      </c>
      <c r="B75" s="650">
        <v>1</v>
      </c>
      <c r="C75" s="650">
        <v>1</v>
      </c>
      <c r="D75" s="650">
        <v>1</v>
      </c>
      <c r="E75" s="650">
        <v>1</v>
      </c>
      <c r="F75" s="651">
        <v>1</v>
      </c>
      <c r="G75" s="366"/>
    </row>
    <row r="76" spans="1:7" ht="17.25" customHeight="1">
      <c r="A76" s="649" t="s">
        <v>586</v>
      </c>
      <c r="B76" s="650"/>
      <c r="C76" s="650"/>
      <c r="D76" s="650"/>
      <c r="E76" s="650"/>
      <c r="F76" s="651"/>
      <c r="G76" s="366"/>
    </row>
    <row r="77" spans="1:7" ht="17.25" customHeight="1">
      <c r="A77" s="648" t="s">
        <v>587</v>
      </c>
      <c r="B77" s="650"/>
      <c r="C77" s="650"/>
      <c r="D77" s="650"/>
      <c r="E77" s="650"/>
      <c r="F77" s="651"/>
      <c r="G77" s="366"/>
    </row>
    <row r="78" spans="1:7" ht="17.25" customHeight="1">
      <c r="A78" s="649" t="s">
        <v>588</v>
      </c>
      <c r="B78" s="650"/>
      <c r="C78" s="650"/>
      <c r="D78" s="650"/>
      <c r="E78" s="650"/>
      <c r="F78" s="651"/>
      <c r="G78" s="366"/>
    </row>
    <row r="79" spans="1:7" ht="17.25" customHeight="1">
      <c r="A79" s="649" t="s">
        <v>589</v>
      </c>
      <c r="B79" s="650"/>
      <c r="C79" s="650"/>
      <c r="D79" s="650"/>
      <c r="E79" s="650"/>
      <c r="F79" s="651"/>
      <c r="G79" s="366"/>
    </row>
    <row r="80" spans="1:7" ht="17.25" customHeight="1">
      <c r="A80" s="649" t="s">
        <v>590</v>
      </c>
      <c r="B80" s="650"/>
      <c r="C80" s="650"/>
      <c r="D80" s="650"/>
      <c r="E80" s="650"/>
      <c r="F80" s="651"/>
      <c r="G80" s="366"/>
    </row>
    <row r="81" spans="1:7" ht="17.25" customHeight="1">
      <c r="A81" s="649" t="s">
        <v>591</v>
      </c>
      <c r="B81" s="650"/>
      <c r="C81" s="650"/>
      <c r="D81" s="650"/>
      <c r="E81" s="650"/>
      <c r="F81" s="651"/>
      <c r="G81" s="366"/>
    </row>
    <row r="82" spans="1:7" ht="17.25" customHeight="1">
      <c r="A82" s="649" t="s">
        <v>592</v>
      </c>
      <c r="B82" s="650"/>
      <c r="C82" s="650"/>
      <c r="D82" s="650"/>
      <c r="E82" s="650"/>
      <c r="F82" s="651"/>
      <c r="G82" s="366"/>
    </row>
    <row r="83" spans="1:7" ht="17.25" customHeight="1">
      <c r="A83" s="649" t="s">
        <v>593</v>
      </c>
      <c r="B83" s="650"/>
      <c r="C83" s="650"/>
      <c r="D83" s="650"/>
      <c r="E83" s="650"/>
      <c r="F83" s="651"/>
      <c r="G83" s="366"/>
    </row>
    <row r="84" spans="1:7" ht="17.25" customHeight="1">
      <c r="A84" s="648" t="s">
        <v>594</v>
      </c>
      <c r="B84" s="653"/>
      <c r="C84" s="653"/>
      <c r="D84" s="653"/>
      <c r="E84" s="653">
        <v>4</v>
      </c>
      <c r="F84" s="654">
        <v>4</v>
      </c>
      <c r="G84" s="366"/>
    </row>
    <row r="85" spans="1:7" ht="17.25" customHeight="1">
      <c r="A85" s="648" t="s">
        <v>595</v>
      </c>
      <c r="B85" s="653"/>
      <c r="C85" s="653"/>
      <c r="D85" s="653"/>
      <c r="E85" s="653"/>
      <c r="F85" s="654"/>
      <c r="G85" s="366"/>
    </row>
    <row r="86" spans="1:7" ht="17.25" customHeight="1">
      <c r="A86" s="649" t="s">
        <v>596</v>
      </c>
      <c r="B86" s="650"/>
      <c r="C86" s="650"/>
      <c r="D86" s="650"/>
      <c r="E86" s="650"/>
      <c r="F86" s="651"/>
      <c r="G86" s="366"/>
    </row>
    <row r="87" spans="1:7" ht="17.25" customHeight="1">
      <c r="A87" s="649" t="s">
        <v>597</v>
      </c>
      <c r="B87" s="650"/>
      <c r="C87" s="650"/>
      <c r="D87" s="650"/>
      <c r="E87" s="650"/>
      <c r="F87" s="651"/>
      <c r="G87" s="366"/>
    </row>
    <row r="88" spans="1:7" ht="17.25" customHeight="1">
      <c r="A88" s="649" t="s">
        <v>598</v>
      </c>
      <c r="B88" s="650"/>
      <c r="C88" s="650"/>
      <c r="D88" s="650"/>
      <c r="E88" s="650"/>
      <c r="F88" s="651"/>
      <c r="G88" s="366"/>
    </row>
    <row r="89" spans="1:7" ht="17.25" customHeight="1">
      <c r="A89" s="648" t="s">
        <v>599</v>
      </c>
      <c r="B89" s="652">
        <v>1</v>
      </c>
      <c r="C89" s="652">
        <v>1</v>
      </c>
      <c r="D89" s="652">
        <v>1</v>
      </c>
      <c r="E89" s="652">
        <v>3</v>
      </c>
      <c r="F89" s="644">
        <v>3</v>
      </c>
      <c r="G89" s="655"/>
    </row>
    <row r="90" spans="1:7" ht="17.25" customHeight="1">
      <c r="A90" s="649" t="s">
        <v>600</v>
      </c>
      <c r="B90" s="650"/>
      <c r="C90" s="650"/>
      <c r="D90" s="650"/>
      <c r="E90" s="650"/>
      <c r="F90" s="651"/>
      <c r="G90" s="366"/>
    </row>
    <row r="91" spans="1:7" ht="17.25" customHeight="1">
      <c r="A91" s="649" t="s">
        <v>601</v>
      </c>
      <c r="B91" s="650"/>
      <c r="C91" s="650"/>
      <c r="D91" s="650"/>
      <c r="E91" s="650"/>
      <c r="F91" s="651"/>
      <c r="G91" s="366"/>
    </row>
    <row r="92" spans="1:7" ht="17.25" customHeight="1">
      <c r="A92" s="649" t="s">
        <v>602</v>
      </c>
      <c r="B92" s="650"/>
      <c r="C92" s="650"/>
      <c r="D92" s="650"/>
      <c r="E92" s="650"/>
      <c r="F92" s="651"/>
      <c r="G92" s="366"/>
    </row>
    <row r="93" spans="1:7" ht="17.25" customHeight="1">
      <c r="A93" s="649" t="s">
        <v>603</v>
      </c>
      <c r="B93" s="650">
        <v>1</v>
      </c>
      <c r="C93" s="650">
        <v>1</v>
      </c>
      <c r="D93" s="650">
        <v>1</v>
      </c>
      <c r="E93" s="650">
        <v>3</v>
      </c>
      <c r="F93" s="651">
        <v>3</v>
      </c>
      <c r="G93" s="366"/>
    </row>
    <row r="94" spans="1:7" ht="17.25" customHeight="1">
      <c r="A94" s="648" t="s">
        <v>604</v>
      </c>
      <c r="B94" s="653">
        <v>2</v>
      </c>
      <c r="C94" s="653">
        <v>3</v>
      </c>
      <c r="D94" s="653">
        <v>3</v>
      </c>
      <c r="E94" s="653">
        <v>2</v>
      </c>
      <c r="F94" s="654">
        <v>2</v>
      </c>
      <c r="G94" s="366"/>
    </row>
    <row r="95" spans="1:7" ht="17.25" customHeight="1">
      <c r="A95" s="649" t="s">
        <v>605</v>
      </c>
      <c r="B95" s="650"/>
      <c r="C95" s="650"/>
      <c r="D95" s="650"/>
      <c r="E95" s="650"/>
      <c r="F95" s="651"/>
      <c r="G95" s="366"/>
    </row>
    <row r="96" spans="1:7" ht="17.25" customHeight="1">
      <c r="A96" s="649" t="s">
        <v>606</v>
      </c>
      <c r="B96" s="650"/>
      <c r="C96" s="650"/>
      <c r="D96" s="650"/>
      <c r="E96" s="650"/>
      <c r="F96" s="651"/>
      <c r="G96" s="366"/>
    </row>
    <row r="97" spans="1:7" ht="17.25" customHeight="1">
      <c r="A97" s="649" t="s">
        <v>607</v>
      </c>
      <c r="B97" s="650">
        <v>2</v>
      </c>
      <c r="C97" s="650">
        <v>3</v>
      </c>
      <c r="D97" s="650">
        <v>3</v>
      </c>
      <c r="E97" s="650">
        <v>2</v>
      </c>
      <c r="F97" s="651">
        <v>2</v>
      </c>
      <c r="G97" s="366"/>
    </row>
    <row r="98" spans="1:7" ht="17.25" customHeight="1">
      <c r="A98" s="175"/>
      <c r="B98" s="175"/>
      <c r="C98" s="175"/>
      <c r="D98" s="175"/>
      <c r="E98" s="175"/>
    </row>
    <row r="99" spans="1:7" ht="17.25" customHeight="1">
      <c r="A99" s="175"/>
      <c r="B99" s="175"/>
      <c r="C99" s="175"/>
      <c r="D99" s="175"/>
      <c r="E99" s="175"/>
    </row>
    <row r="100" spans="1:7" ht="17.25" customHeight="1">
      <c r="A100" s="175"/>
      <c r="B100" s="175"/>
      <c r="C100" s="175"/>
      <c r="D100" s="175"/>
      <c r="E100" s="175"/>
    </row>
    <row r="101" spans="1:7" ht="17.25" customHeight="1">
      <c r="A101" s="175"/>
      <c r="B101" s="175"/>
      <c r="C101" s="175"/>
      <c r="D101" s="175"/>
      <c r="E101" s="175"/>
    </row>
    <row r="102" spans="1:7" ht="17.25" customHeight="1">
      <c r="A102" s="175"/>
      <c r="B102" s="175"/>
      <c r="C102" s="175"/>
      <c r="D102" s="175"/>
      <c r="E102" s="175"/>
    </row>
    <row r="103" spans="1:7" ht="17.25" customHeight="1">
      <c r="A103" s="175"/>
      <c r="B103" s="175"/>
      <c r="C103" s="175"/>
      <c r="D103" s="175"/>
      <c r="E103" s="175"/>
    </row>
    <row r="104" spans="1:7" ht="17.25" customHeight="1">
      <c r="A104" s="175"/>
      <c r="B104" s="175"/>
      <c r="C104" s="175"/>
      <c r="D104" s="175"/>
      <c r="E104" s="175"/>
    </row>
    <row r="105" spans="1:7" ht="17.25" customHeight="1">
      <c r="A105" s="175"/>
      <c r="B105" s="175"/>
      <c r="C105" s="175"/>
      <c r="D105" s="175"/>
      <c r="E105" s="175"/>
    </row>
    <row r="106" spans="1:7" ht="17.25" customHeight="1">
      <c r="A106" s="175"/>
      <c r="B106" s="175"/>
      <c r="C106" s="175"/>
      <c r="D106" s="175"/>
      <c r="E106" s="175"/>
    </row>
    <row r="107" spans="1:7" ht="17.25" customHeight="1">
      <c r="A107" s="175"/>
      <c r="B107" s="175"/>
      <c r="C107" s="175"/>
      <c r="D107" s="175"/>
      <c r="E107" s="175"/>
    </row>
    <row r="108" spans="1:7" ht="17.25" customHeight="1">
      <c r="A108" s="175"/>
      <c r="B108" s="175"/>
      <c r="C108" s="175"/>
      <c r="D108" s="175"/>
      <c r="E108" s="175"/>
    </row>
    <row r="109" spans="1:7" ht="17.25" customHeight="1">
      <c r="A109" s="175"/>
      <c r="B109" s="175"/>
      <c r="C109" s="175"/>
      <c r="D109" s="175"/>
      <c r="E109" s="175"/>
    </row>
    <row r="110" spans="1:7" ht="17.25" customHeight="1">
      <c r="A110" s="175"/>
      <c r="B110" s="175"/>
      <c r="C110" s="175"/>
      <c r="D110" s="175"/>
      <c r="E110" s="175"/>
    </row>
    <row r="111" spans="1:7" ht="17.25" customHeight="1">
      <c r="A111" s="175"/>
      <c r="B111" s="175"/>
      <c r="C111" s="175"/>
      <c r="D111" s="175"/>
      <c r="E111" s="175"/>
    </row>
    <row r="112" spans="1:7" ht="17.25" customHeight="1">
      <c r="A112" s="175"/>
      <c r="B112" s="175"/>
      <c r="C112" s="175"/>
      <c r="D112" s="175"/>
      <c r="E112" s="175"/>
    </row>
    <row r="113" spans="1:5" ht="17.25" customHeight="1">
      <c r="A113" s="175"/>
      <c r="B113" s="175"/>
      <c r="C113" s="175"/>
      <c r="D113" s="175"/>
      <c r="E113" s="175"/>
    </row>
    <row r="114" spans="1:5" ht="17.25" customHeight="1">
      <c r="A114" s="175"/>
      <c r="B114" s="175"/>
      <c r="C114" s="175"/>
      <c r="D114" s="175"/>
      <c r="E114" s="175"/>
    </row>
    <row r="115" spans="1:5" ht="17.25" customHeight="1">
      <c r="A115" s="175"/>
      <c r="B115" s="175"/>
      <c r="C115" s="175"/>
      <c r="D115" s="175"/>
      <c r="E115" s="175"/>
    </row>
    <row r="116" spans="1:5" ht="17.25" customHeight="1">
      <c r="A116" s="175"/>
      <c r="B116" s="175"/>
      <c r="C116" s="175"/>
      <c r="D116" s="175"/>
      <c r="E116" s="175"/>
    </row>
    <row r="117" spans="1:5" ht="17.25" customHeight="1">
      <c r="A117" s="175"/>
      <c r="B117" s="175"/>
      <c r="C117" s="175"/>
      <c r="D117" s="175"/>
      <c r="E117" s="175"/>
    </row>
    <row r="118" spans="1:5" ht="17.25" customHeight="1">
      <c r="A118" s="175"/>
      <c r="B118" s="175"/>
      <c r="C118" s="175"/>
      <c r="D118" s="175"/>
      <c r="E118" s="175"/>
    </row>
    <row r="119" spans="1:5" ht="17.25" customHeight="1">
      <c r="A119" s="175"/>
      <c r="B119" s="175"/>
      <c r="C119" s="175"/>
      <c r="D119" s="175"/>
      <c r="E119" s="175"/>
    </row>
    <row r="120" spans="1:5" ht="17.25" customHeight="1">
      <c r="A120" s="175"/>
      <c r="B120" s="175"/>
      <c r="C120" s="175"/>
      <c r="D120" s="175"/>
      <c r="E120" s="175"/>
    </row>
    <row r="121" spans="1:5" ht="17.25" customHeight="1">
      <c r="A121" s="175"/>
      <c r="B121" s="175"/>
      <c r="C121" s="175"/>
      <c r="D121" s="175"/>
      <c r="E121" s="175"/>
    </row>
    <row r="122" spans="1:5" ht="17.25" customHeight="1">
      <c r="A122" s="175"/>
      <c r="B122" s="175"/>
      <c r="C122" s="175"/>
      <c r="D122" s="175"/>
      <c r="E122" s="175"/>
    </row>
    <row r="123" spans="1:5" ht="17.25" customHeight="1">
      <c r="A123" s="175"/>
      <c r="B123" s="175"/>
      <c r="C123" s="175"/>
      <c r="D123" s="175"/>
      <c r="E123" s="175"/>
    </row>
    <row r="124" spans="1:5" ht="17.25" customHeight="1">
      <c r="A124" s="175"/>
      <c r="B124" s="175"/>
      <c r="C124" s="175"/>
      <c r="D124" s="175"/>
      <c r="E124" s="175"/>
    </row>
    <row r="125" spans="1:5" ht="17.25" customHeight="1">
      <c r="A125" s="175"/>
      <c r="B125" s="175"/>
      <c r="C125" s="175"/>
      <c r="D125" s="175"/>
      <c r="E125" s="175"/>
    </row>
    <row r="126" spans="1:5" ht="17.25" customHeight="1">
      <c r="A126" s="175"/>
      <c r="B126" s="175"/>
      <c r="C126" s="175"/>
      <c r="D126" s="175"/>
      <c r="E126" s="175"/>
    </row>
    <row r="127" spans="1:5" ht="17.25" customHeight="1">
      <c r="A127" s="175"/>
      <c r="B127" s="175"/>
      <c r="C127" s="175"/>
      <c r="D127" s="175"/>
      <c r="E127" s="175"/>
    </row>
    <row r="128" spans="1:5" ht="17.25" customHeight="1">
      <c r="A128" s="175"/>
      <c r="B128" s="175"/>
      <c r="C128" s="175"/>
      <c r="D128" s="175"/>
      <c r="E128" s="175"/>
    </row>
    <row r="129" spans="1:5" ht="17.25" customHeight="1">
      <c r="A129" s="175"/>
      <c r="B129" s="175"/>
      <c r="C129" s="175"/>
      <c r="D129" s="175"/>
      <c r="E129" s="175"/>
    </row>
    <row r="130" spans="1:5" ht="17.25" customHeight="1">
      <c r="A130" s="175"/>
      <c r="B130" s="175"/>
      <c r="C130" s="175"/>
      <c r="D130" s="175"/>
      <c r="E130" s="175"/>
    </row>
    <row r="131" spans="1:5" ht="17.25" customHeight="1">
      <c r="A131" s="175"/>
      <c r="B131" s="175"/>
      <c r="C131" s="175"/>
      <c r="D131" s="175"/>
      <c r="E131" s="175"/>
    </row>
    <row r="132" spans="1:5" ht="17.25" customHeight="1">
      <c r="A132" s="175"/>
      <c r="B132" s="175"/>
      <c r="C132" s="175"/>
      <c r="D132" s="175"/>
      <c r="E132" s="175"/>
    </row>
    <row r="133" spans="1:5" ht="17.25" customHeight="1">
      <c r="A133" s="175"/>
      <c r="B133" s="175"/>
      <c r="C133" s="175"/>
      <c r="D133" s="175"/>
      <c r="E133" s="175"/>
    </row>
    <row r="134" spans="1:5" ht="17.25" customHeight="1">
      <c r="A134" s="175"/>
      <c r="B134" s="175"/>
      <c r="C134" s="175"/>
      <c r="D134" s="175"/>
      <c r="E134" s="175"/>
    </row>
    <row r="135" spans="1:5" ht="17.25" customHeight="1">
      <c r="A135" s="175"/>
      <c r="B135" s="175"/>
      <c r="C135" s="175"/>
      <c r="D135" s="175"/>
      <c r="E135" s="175"/>
    </row>
    <row r="136" spans="1:5" ht="17.25" customHeight="1">
      <c r="A136" s="175"/>
      <c r="B136" s="175"/>
      <c r="C136" s="175"/>
      <c r="D136" s="175"/>
      <c r="E136" s="175"/>
    </row>
    <row r="137" spans="1:5" ht="17.25" customHeight="1">
      <c r="A137" s="175"/>
      <c r="B137" s="175"/>
      <c r="C137" s="175"/>
      <c r="D137" s="175"/>
      <c r="E137" s="175"/>
    </row>
    <row r="138" spans="1:5" ht="17.25" customHeight="1">
      <c r="A138" s="175"/>
      <c r="B138" s="175"/>
      <c r="C138" s="175"/>
      <c r="D138" s="175"/>
      <c r="E138" s="175"/>
    </row>
    <row r="139" spans="1:5" ht="17.25" customHeight="1">
      <c r="A139" s="175"/>
      <c r="B139" s="175"/>
      <c r="C139" s="175"/>
      <c r="D139" s="175"/>
      <c r="E139" s="175"/>
    </row>
    <row r="140" spans="1:5" ht="17.25" customHeight="1">
      <c r="A140" s="175"/>
      <c r="B140" s="175"/>
      <c r="C140" s="175"/>
      <c r="D140" s="175"/>
      <c r="E140" s="175"/>
    </row>
    <row r="141" spans="1:5" ht="17.25" customHeight="1">
      <c r="A141" s="175"/>
      <c r="B141" s="175"/>
      <c r="C141" s="175"/>
      <c r="D141" s="175"/>
      <c r="E141" s="175"/>
    </row>
    <row r="142" spans="1:5" ht="17.25" customHeight="1">
      <c r="A142" s="175"/>
      <c r="B142" s="175"/>
      <c r="C142" s="175"/>
      <c r="D142" s="175"/>
      <c r="E142" s="175"/>
    </row>
    <row r="143" spans="1:5" ht="17.25" customHeight="1">
      <c r="A143" s="175"/>
      <c r="B143" s="175"/>
      <c r="C143" s="175"/>
      <c r="D143" s="175"/>
      <c r="E143" s="175"/>
    </row>
    <row r="144" spans="1:5" ht="17.25" customHeight="1">
      <c r="A144" s="175"/>
      <c r="B144" s="175"/>
      <c r="C144" s="175"/>
      <c r="D144" s="175"/>
      <c r="E144" s="175"/>
    </row>
    <row r="145" spans="1:5" ht="17.25" customHeight="1">
      <c r="A145" s="175"/>
      <c r="B145" s="175"/>
      <c r="C145" s="175"/>
      <c r="D145" s="175"/>
      <c r="E145" s="175"/>
    </row>
    <row r="146" spans="1:5" ht="17.25" customHeight="1">
      <c r="A146" s="175"/>
      <c r="B146" s="175"/>
      <c r="C146" s="175"/>
      <c r="D146" s="175"/>
      <c r="E146" s="175"/>
    </row>
    <row r="147" spans="1:5" ht="17.25" customHeight="1">
      <c r="A147" s="175"/>
      <c r="B147" s="175"/>
      <c r="C147" s="175"/>
      <c r="D147" s="175"/>
      <c r="E147" s="175"/>
    </row>
    <row r="148" spans="1:5" ht="17.25" customHeight="1">
      <c r="A148" s="175"/>
      <c r="B148" s="175"/>
      <c r="C148" s="175"/>
      <c r="D148" s="175"/>
      <c r="E148" s="175"/>
    </row>
    <row r="149" spans="1:5" ht="17.25" customHeight="1">
      <c r="A149" s="175"/>
      <c r="B149" s="175"/>
      <c r="C149" s="175"/>
      <c r="D149" s="175"/>
      <c r="E149" s="175"/>
    </row>
    <row r="150" spans="1:5" ht="17.25" customHeight="1">
      <c r="A150" s="175"/>
      <c r="B150" s="175"/>
      <c r="C150" s="175"/>
      <c r="D150" s="175"/>
      <c r="E150" s="175"/>
    </row>
    <row r="151" spans="1:5" ht="17.25" customHeight="1">
      <c r="A151" s="175"/>
      <c r="B151" s="175"/>
      <c r="C151" s="175"/>
      <c r="D151" s="175"/>
      <c r="E151" s="175"/>
    </row>
    <row r="152" spans="1:5" ht="17.25" customHeight="1">
      <c r="A152" s="175"/>
      <c r="B152" s="175"/>
      <c r="C152" s="175"/>
      <c r="D152" s="175"/>
      <c r="E152" s="175"/>
    </row>
    <row r="153" spans="1:5" ht="17.25" customHeight="1">
      <c r="A153" s="175"/>
      <c r="B153" s="175"/>
      <c r="C153" s="175"/>
      <c r="D153" s="175"/>
      <c r="E153" s="175"/>
    </row>
    <row r="154" spans="1:5" ht="17.25" customHeight="1">
      <c r="A154" s="175"/>
      <c r="B154" s="175"/>
      <c r="C154" s="175"/>
      <c r="D154" s="175"/>
      <c r="E154" s="175"/>
    </row>
    <row r="155" spans="1:5" ht="17.25" customHeight="1">
      <c r="A155" s="175"/>
      <c r="B155" s="175"/>
      <c r="C155" s="175"/>
      <c r="D155" s="175"/>
      <c r="E155" s="175"/>
    </row>
    <row r="156" spans="1:5" ht="17.25" customHeight="1">
      <c r="A156" s="175"/>
      <c r="B156" s="175"/>
      <c r="C156" s="175"/>
      <c r="D156" s="175"/>
      <c r="E156" s="175"/>
    </row>
    <row r="157" spans="1:5" ht="17.25" customHeight="1">
      <c r="A157" s="175"/>
      <c r="B157" s="175"/>
      <c r="C157" s="175"/>
      <c r="D157" s="175"/>
      <c r="E157" s="175"/>
    </row>
    <row r="158" spans="1:5" ht="17.25" customHeight="1">
      <c r="A158" s="175"/>
      <c r="B158" s="175"/>
      <c r="C158" s="175"/>
      <c r="D158" s="175"/>
      <c r="E158" s="175"/>
    </row>
    <row r="159" spans="1:5" ht="17.25" customHeight="1">
      <c r="A159" s="175"/>
      <c r="B159" s="175"/>
      <c r="C159" s="175"/>
      <c r="D159" s="175"/>
      <c r="E159" s="175"/>
    </row>
    <row r="160" spans="1:5" ht="17.25" customHeight="1">
      <c r="A160" s="175"/>
      <c r="B160" s="175"/>
      <c r="C160" s="175"/>
      <c r="D160" s="175"/>
      <c r="E160" s="175"/>
    </row>
    <row r="161" spans="1:5" ht="17.25" customHeight="1">
      <c r="A161" s="175"/>
      <c r="B161" s="175"/>
      <c r="C161" s="175"/>
      <c r="D161" s="175"/>
      <c r="E161" s="175"/>
    </row>
    <row r="162" spans="1:5" ht="17.25" customHeight="1">
      <c r="A162" s="175"/>
      <c r="B162" s="175"/>
      <c r="C162" s="175"/>
      <c r="D162" s="175"/>
      <c r="E162" s="175"/>
    </row>
    <row r="163" spans="1:5" ht="17.25" customHeight="1">
      <c r="A163" s="175"/>
      <c r="B163" s="175"/>
      <c r="C163" s="175"/>
      <c r="D163" s="175"/>
      <c r="E163" s="175"/>
    </row>
    <row r="164" spans="1:5" ht="17.25" customHeight="1">
      <c r="A164" s="175"/>
      <c r="B164" s="175"/>
      <c r="C164" s="175"/>
      <c r="D164" s="175"/>
      <c r="E164" s="175"/>
    </row>
    <row r="165" spans="1:5" ht="17.25" customHeight="1">
      <c r="A165" s="175"/>
      <c r="B165" s="175"/>
      <c r="C165" s="175"/>
      <c r="D165" s="175"/>
      <c r="E165" s="175"/>
    </row>
    <row r="166" spans="1:5" ht="17.25" customHeight="1">
      <c r="A166" s="175"/>
      <c r="B166" s="175"/>
      <c r="C166" s="175"/>
      <c r="D166" s="175"/>
      <c r="E166" s="175"/>
    </row>
    <row r="167" spans="1:5" ht="17.25" customHeight="1">
      <c r="A167" s="175"/>
      <c r="B167" s="175"/>
      <c r="C167" s="175"/>
      <c r="D167" s="175"/>
      <c r="E167" s="175"/>
    </row>
    <row r="168" spans="1:5" ht="17.25" customHeight="1">
      <c r="A168" s="175"/>
      <c r="B168" s="175"/>
      <c r="C168" s="175"/>
      <c r="D168" s="175"/>
      <c r="E168" s="175"/>
    </row>
    <row r="169" spans="1:5" ht="17.25" customHeight="1">
      <c r="A169" s="175"/>
      <c r="B169" s="175"/>
      <c r="C169" s="175"/>
      <c r="D169" s="175"/>
      <c r="E169" s="175"/>
    </row>
    <row r="170" spans="1:5" ht="17.25" customHeight="1">
      <c r="A170" s="175"/>
      <c r="B170" s="175"/>
      <c r="C170" s="175"/>
      <c r="D170" s="175"/>
      <c r="E170" s="175"/>
    </row>
    <row r="171" spans="1:5" ht="17.25" customHeight="1">
      <c r="A171" s="175"/>
      <c r="B171" s="175"/>
      <c r="C171" s="175"/>
      <c r="D171" s="175"/>
      <c r="E171" s="175"/>
    </row>
    <row r="172" spans="1:5" ht="17.25" customHeight="1">
      <c r="A172" s="175"/>
      <c r="B172" s="175"/>
      <c r="C172" s="175"/>
      <c r="D172" s="175"/>
      <c r="E172" s="175"/>
    </row>
    <row r="173" spans="1:5" ht="17.25" customHeight="1">
      <c r="A173" s="175"/>
      <c r="B173" s="175"/>
      <c r="C173" s="175"/>
      <c r="D173" s="175"/>
      <c r="E173" s="175"/>
    </row>
    <row r="174" spans="1:5" ht="17.25" customHeight="1">
      <c r="A174" s="175"/>
      <c r="B174" s="175"/>
      <c r="C174" s="175"/>
      <c r="D174" s="175"/>
      <c r="E174" s="175"/>
    </row>
    <row r="175" spans="1:5" ht="17.25" customHeight="1">
      <c r="A175" s="175"/>
      <c r="B175" s="175"/>
      <c r="C175" s="175"/>
      <c r="D175" s="175"/>
      <c r="E175" s="175"/>
    </row>
    <row r="176" spans="1:5" ht="17.25" customHeight="1">
      <c r="A176" s="175"/>
      <c r="B176" s="175"/>
      <c r="C176" s="175"/>
      <c r="D176" s="175"/>
      <c r="E176" s="175"/>
    </row>
    <row r="177" spans="1:5" ht="17.25" customHeight="1">
      <c r="A177" s="175"/>
      <c r="B177" s="175"/>
      <c r="C177" s="175"/>
      <c r="D177" s="175"/>
      <c r="E177" s="175"/>
    </row>
    <row r="178" spans="1:5" ht="17.25" customHeight="1">
      <c r="A178" s="175"/>
      <c r="B178" s="175"/>
      <c r="C178" s="175"/>
      <c r="D178" s="175"/>
      <c r="E178" s="175"/>
    </row>
    <row r="179" spans="1:5" ht="17.25" customHeight="1">
      <c r="A179" s="175"/>
      <c r="B179" s="175"/>
      <c r="C179" s="175"/>
      <c r="D179" s="175"/>
      <c r="E179" s="175"/>
    </row>
    <row r="180" spans="1:5" ht="17.25" customHeight="1">
      <c r="A180" s="175"/>
      <c r="B180" s="175"/>
      <c r="C180" s="175"/>
      <c r="D180" s="175"/>
      <c r="E180" s="175"/>
    </row>
    <row r="181" spans="1:5" ht="17.25" customHeight="1">
      <c r="A181" s="175"/>
      <c r="B181" s="175"/>
      <c r="C181" s="175"/>
      <c r="D181" s="175"/>
      <c r="E181" s="175"/>
    </row>
    <row r="182" spans="1:5" ht="17.25" customHeight="1">
      <c r="A182" s="175"/>
      <c r="B182" s="175"/>
      <c r="C182" s="175"/>
      <c r="D182" s="175"/>
      <c r="E182" s="175"/>
    </row>
    <row r="183" spans="1:5" ht="17.25" customHeight="1">
      <c r="A183" s="175"/>
      <c r="B183" s="175"/>
      <c r="C183" s="175"/>
      <c r="D183" s="175"/>
      <c r="E183" s="175"/>
    </row>
    <row r="184" spans="1:5" ht="17.25" customHeight="1">
      <c r="A184" s="175"/>
      <c r="B184" s="175"/>
      <c r="C184" s="175"/>
      <c r="D184" s="175"/>
      <c r="E184" s="175"/>
    </row>
    <row r="185" spans="1:5" ht="17.25" customHeight="1">
      <c r="A185" s="175"/>
      <c r="B185" s="175"/>
      <c r="C185" s="175"/>
      <c r="D185" s="175"/>
      <c r="E185" s="175"/>
    </row>
    <row r="186" spans="1:5" ht="17.25" customHeight="1">
      <c r="A186" s="175"/>
      <c r="B186" s="175"/>
      <c r="C186" s="175"/>
      <c r="D186" s="175"/>
      <c r="E186" s="175"/>
    </row>
    <row r="187" spans="1:5" ht="17.25" customHeight="1">
      <c r="A187" s="175"/>
      <c r="B187" s="175"/>
      <c r="C187" s="175"/>
      <c r="D187" s="175"/>
      <c r="E187" s="175"/>
    </row>
    <row r="188" spans="1:5" ht="17.25" customHeight="1">
      <c r="A188" s="175"/>
      <c r="B188" s="175"/>
      <c r="C188" s="175"/>
      <c r="D188" s="175"/>
      <c r="E188" s="175"/>
    </row>
    <row r="189" spans="1:5" ht="17.25" customHeight="1">
      <c r="A189" s="175"/>
      <c r="B189" s="175"/>
      <c r="C189" s="175"/>
      <c r="D189" s="175"/>
      <c r="E189" s="175"/>
    </row>
    <row r="190" spans="1:5" ht="17.25" customHeight="1">
      <c r="A190" s="175"/>
      <c r="B190" s="175"/>
      <c r="C190" s="175"/>
      <c r="D190" s="175"/>
      <c r="E190" s="175"/>
    </row>
    <row r="191" spans="1:5" ht="17.25" customHeight="1">
      <c r="A191" s="175"/>
      <c r="B191" s="175"/>
      <c r="C191" s="175"/>
      <c r="D191" s="175"/>
      <c r="E191" s="175"/>
    </row>
    <row r="192" spans="1:5" ht="17.25" customHeight="1">
      <c r="A192" s="175"/>
      <c r="B192" s="175"/>
      <c r="C192" s="175"/>
      <c r="D192" s="175"/>
      <c r="E192" s="175"/>
    </row>
    <row r="193" spans="1:5" ht="17.25" customHeight="1">
      <c r="A193" s="175"/>
      <c r="B193" s="175"/>
      <c r="C193" s="175"/>
      <c r="D193" s="175"/>
      <c r="E193" s="175"/>
    </row>
    <row r="194" spans="1:5" ht="17.25" customHeight="1">
      <c r="A194" s="175"/>
      <c r="B194" s="175"/>
      <c r="C194" s="175"/>
      <c r="D194" s="175"/>
      <c r="E194" s="175"/>
    </row>
    <row r="195" spans="1:5" ht="17.25" customHeight="1">
      <c r="A195" s="175"/>
      <c r="B195" s="175"/>
      <c r="C195" s="175"/>
      <c r="D195" s="175"/>
      <c r="E195" s="175"/>
    </row>
    <row r="196" spans="1:5" ht="17.25" customHeight="1">
      <c r="A196" s="175"/>
      <c r="B196" s="175"/>
      <c r="C196" s="175"/>
      <c r="D196" s="175"/>
      <c r="E196" s="175"/>
    </row>
    <row r="197" spans="1:5" ht="17.25" customHeight="1">
      <c r="A197" s="175"/>
      <c r="B197" s="175"/>
      <c r="C197" s="175"/>
      <c r="D197" s="175"/>
      <c r="E197" s="175"/>
    </row>
    <row r="198" spans="1:5" ht="17.25" customHeight="1">
      <c r="A198" s="175"/>
      <c r="B198" s="175"/>
      <c r="C198" s="175"/>
      <c r="D198" s="175"/>
      <c r="E198" s="175"/>
    </row>
    <row r="199" spans="1:5" ht="17.25" customHeight="1">
      <c r="A199" s="175"/>
      <c r="B199" s="175"/>
      <c r="C199" s="175"/>
      <c r="D199" s="175"/>
      <c r="E199" s="175"/>
    </row>
    <row r="200" spans="1:5" ht="17.25" customHeight="1">
      <c r="A200" s="175"/>
      <c r="B200" s="175"/>
      <c r="C200" s="175"/>
      <c r="D200" s="175"/>
      <c r="E200" s="175"/>
    </row>
    <row r="201" spans="1:5" ht="17.25" customHeight="1">
      <c r="A201" s="175"/>
      <c r="B201" s="175"/>
      <c r="C201" s="175"/>
      <c r="D201" s="175"/>
      <c r="E201" s="175"/>
    </row>
    <row r="202" spans="1:5" ht="17.25" customHeight="1">
      <c r="A202" s="175"/>
      <c r="B202" s="175"/>
      <c r="C202" s="175"/>
      <c r="D202" s="175"/>
      <c r="E202" s="175"/>
    </row>
    <row r="203" spans="1:5" ht="17.25" customHeight="1">
      <c r="A203" s="175"/>
      <c r="B203" s="175"/>
      <c r="C203" s="175"/>
      <c r="D203" s="175"/>
      <c r="E203" s="175"/>
    </row>
    <row r="204" spans="1:5" ht="17.25" customHeight="1">
      <c r="A204" s="175"/>
      <c r="B204" s="175"/>
      <c r="C204" s="175"/>
      <c r="D204" s="175"/>
      <c r="E204" s="175"/>
    </row>
    <row r="205" spans="1:5" ht="17.25" customHeight="1">
      <c r="A205" s="175"/>
      <c r="B205" s="175"/>
      <c r="C205" s="175"/>
      <c r="D205" s="175"/>
      <c r="E205" s="175"/>
    </row>
    <row r="206" spans="1:5" ht="17.25" customHeight="1">
      <c r="A206" s="175"/>
      <c r="B206" s="175"/>
      <c r="C206" s="175"/>
      <c r="D206" s="175"/>
      <c r="E206" s="175"/>
    </row>
    <row r="207" spans="1:5" ht="17.25" customHeight="1">
      <c r="A207" s="175"/>
      <c r="B207" s="175"/>
      <c r="C207" s="175"/>
      <c r="D207" s="175"/>
      <c r="E207" s="175"/>
    </row>
    <row r="208" spans="1:5" ht="17.25" customHeight="1">
      <c r="A208" s="175"/>
      <c r="B208" s="175"/>
      <c r="C208" s="175"/>
      <c r="D208" s="175"/>
      <c r="E208" s="175"/>
    </row>
    <row r="209" spans="1:5" ht="17.25" customHeight="1">
      <c r="A209" s="175"/>
      <c r="B209" s="175"/>
      <c r="C209" s="175"/>
      <c r="D209" s="175"/>
      <c r="E209" s="175"/>
    </row>
    <row r="210" spans="1:5" ht="17.25" customHeight="1">
      <c r="A210" s="175"/>
      <c r="B210" s="175"/>
      <c r="C210" s="175"/>
      <c r="D210" s="175"/>
      <c r="E210" s="175"/>
    </row>
    <row r="211" spans="1:5" ht="17.25" customHeight="1">
      <c r="A211" s="175"/>
      <c r="B211" s="175"/>
      <c r="C211" s="175"/>
      <c r="D211" s="175"/>
      <c r="E211" s="175"/>
    </row>
    <row r="212" spans="1:5" ht="17.25" customHeight="1">
      <c r="A212" s="175"/>
      <c r="B212" s="175"/>
      <c r="C212" s="175"/>
      <c r="D212" s="175"/>
      <c r="E212" s="175"/>
    </row>
    <row r="213" spans="1:5" ht="17.25" customHeight="1">
      <c r="A213" s="175"/>
      <c r="B213" s="175"/>
      <c r="C213" s="175"/>
      <c r="D213" s="175"/>
      <c r="E213" s="175"/>
    </row>
    <row r="214" spans="1:5" ht="17.25" customHeight="1">
      <c r="A214" s="175"/>
      <c r="B214" s="175"/>
      <c r="C214" s="175"/>
      <c r="D214" s="175"/>
      <c r="E214" s="175"/>
    </row>
    <row r="215" spans="1:5" ht="17.25" customHeight="1">
      <c r="A215" s="175"/>
      <c r="B215" s="175"/>
      <c r="C215" s="175"/>
      <c r="D215" s="175"/>
      <c r="E215" s="175"/>
    </row>
    <row r="216" spans="1:5" ht="17.25" customHeight="1">
      <c r="A216" s="175"/>
      <c r="B216" s="175"/>
      <c r="C216" s="175"/>
      <c r="D216" s="175"/>
      <c r="E216" s="175"/>
    </row>
    <row r="217" spans="1:5" ht="17.25" customHeight="1">
      <c r="A217" s="175"/>
      <c r="B217" s="175"/>
      <c r="C217" s="175"/>
      <c r="D217" s="175"/>
      <c r="E217" s="175"/>
    </row>
    <row r="218" spans="1:5" ht="17.25" customHeight="1">
      <c r="A218" s="175"/>
      <c r="B218" s="175"/>
      <c r="C218" s="175"/>
      <c r="D218" s="175"/>
      <c r="E218" s="175"/>
    </row>
    <row r="219" spans="1:5" ht="17.25" customHeight="1">
      <c r="A219" s="175"/>
      <c r="B219" s="175"/>
      <c r="C219" s="175"/>
      <c r="D219" s="175"/>
      <c r="E219" s="175"/>
    </row>
    <row r="220" spans="1:5" ht="17.25" customHeight="1">
      <c r="A220" s="175"/>
      <c r="B220" s="175"/>
      <c r="C220" s="175"/>
      <c r="D220" s="175"/>
      <c r="E220" s="175"/>
    </row>
    <row r="221" spans="1:5" ht="17.25" customHeight="1">
      <c r="A221" s="175"/>
      <c r="B221" s="175"/>
      <c r="C221" s="175"/>
      <c r="D221" s="175"/>
      <c r="E221" s="175"/>
    </row>
    <row r="222" spans="1:5" ht="17.25" customHeight="1">
      <c r="A222" s="175"/>
      <c r="B222" s="175"/>
      <c r="C222" s="175"/>
      <c r="D222" s="175"/>
      <c r="E222" s="175"/>
    </row>
    <row r="223" spans="1:5" ht="17.25" customHeight="1">
      <c r="A223" s="175"/>
      <c r="B223" s="175"/>
      <c r="C223" s="175"/>
      <c r="D223" s="175"/>
      <c r="E223" s="175"/>
    </row>
    <row r="224" spans="1:5" ht="17.25" customHeight="1">
      <c r="A224" s="175"/>
      <c r="B224" s="175"/>
      <c r="C224" s="175"/>
      <c r="D224" s="175"/>
      <c r="E224" s="175"/>
    </row>
    <row r="225" spans="1:5" ht="17.25" customHeight="1">
      <c r="A225" s="175"/>
      <c r="B225" s="175"/>
      <c r="C225" s="175"/>
      <c r="D225" s="175"/>
      <c r="E225" s="175"/>
    </row>
    <row r="226" spans="1:5" ht="17.25" customHeight="1">
      <c r="A226" s="175"/>
      <c r="B226" s="175"/>
      <c r="C226" s="175"/>
      <c r="D226" s="175"/>
      <c r="E226" s="175"/>
    </row>
    <row r="227" spans="1:5" ht="17.25" customHeight="1">
      <c r="A227" s="175"/>
      <c r="B227" s="175"/>
      <c r="C227" s="175"/>
      <c r="D227" s="175"/>
      <c r="E227" s="175"/>
    </row>
    <row r="228" spans="1:5" ht="17.25" customHeight="1">
      <c r="A228" s="175"/>
      <c r="B228" s="175"/>
      <c r="C228" s="175"/>
      <c r="D228" s="175"/>
      <c r="E228" s="175"/>
    </row>
    <row r="229" spans="1:5" ht="17.25" customHeight="1">
      <c r="A229" s="175"/>
      <c r="B229" s="175"/>
      <c r="C229" s="175"/>
      <c r="D229" s="175"/>
      <c r="E229" s="175"/>
    </row>
    <row r="230" spans="1:5" ht="17.25" customHeight="1">
      <c r="A230" s="175"/>
      <c r="B230" s="175"/>
      <c r="C230" s="175"/>
      <c r="D230" s="175"/>
      <c r="E230" s="175"/>
    </row>
    <row r="231" spans="1:5" ht="17.25" customHeight="1">
      <c r="A231" s="175"/>
      <c r="B231" s="175"/>
      <c r="C231" s="175"/>
      <c r="D231" s="175"/>
      <c r="E231" s="175"/>
    </row>
    <row r="232" spans="1:5" ht="17.25" customHeight="1">
      <c r="A232" s="175"/>
      <c r="B232" s="175"/>
      <c r="C232" s="175"/>
      <c r="D232" s="175"/>
      <c r="E232" s="175"/>
    </row>
    <row r="233" spans="1:5" ht="17.25" customHeight="1">
      <c r="A233" s="175"/>
      <c r="B233" s="175"/>
      <c r="C233" s="175"/>
      <c r="D233" s="175"/>
      <c r="E233" s="175"/>
    </row>
    <row r="234" spans="1:5" ht="17.25" customHeight="1">
      <c r="A234" s="175"/>
      <c r="B234" s="175"/>
      <c r="C234" s="175"/>
      <c r="D234" s="175"/>
      <c r="E234" s="175"/>
    </row>
    <row r="235" spans="1:5" ht="17.25" customHeight="1">
      <c r="A235" s="175"/>
      <c r="B235" s="175"/>
      <c r="C235" s="175"/>
      <c r="D235" s="175"/>
      <c r="E235" s="175"/>
    </row>
    <row r="236" spans="1:5" ht="17.25" customHeight="1">
      <c r="A236" s="175"/>
      <c r="B236" s="175"/>
      <c r="C236" s="175"/>
      <c r="D236" s="175"/>
      <c r="E236" s="175"/>
    </row>
    <row r="237" spans="1:5" ht="17.25" customHeight="1">
      <c r="A237" s="175"/>
      <c r="B237" s="175"/>
      <c r="C237" s="175"/>
      <c r="D237" s="175"/>
      <c r="E237" s="175"/>
    </row>
    <row r="238" spans="1:5" ht="17.25" customHeight="1">
      <c r="A238" s="175"/>
      <c r="B238" s="175"/>
      <c r="C238" s="175"/>
      <c r="D238" s="175"/>
      <c r="E238" s="175"/>
    </row>
    <row r="239" spans="1:5" ht="17.25" customHeight="1">
      <c r="A239" s="175"/>
      <c r="B239" s="175"/>
      <c r="C239" s="175"/>
      <c r="D239" s="175"/>
      <c r="E239" s="175"/>
    </row>
    <row r="240" spans="1:5" ht="17.25" customHeight="1">
      <c r="A240" s="175"/>
      <c r="B240" s="175"/>
      <c r="C240" s="175"/>
      <c r="D240" s="175"/>
      <c r="E240" s="175"/>
    </row>
    <row r="241" spans="1:5" ht="17.25" customHeight="1">
      <c r="A241" s="175"/>
      <c r="B241" s="175"/>
      <c r="C241" s="175"/>
      <c r="D241" s="175"/>
      <c r="E241" s="175"/>
    </row>
    <row r="242" spans="1:5" ht="17.25" customHeight="1">
      <c r="A242" s="175"/>
      <c r="B242" s="175"/>
      <c r="C242" s="175"/>
      <c r="D242" s="175"/>
      <c r="E242" s="175"/>
    </row>
    <row r="243" spans="1:5" ht="17.25" customHeight="1">
      <c r="A243" s="175"/>
      <c r="B243" s="175"/>
      <c r="C243" s="175"/>
      <c r="D243" s="175"/>
      <c r="E243" s="175"/>
    </row>
    <row r="244" spans="1:5" ht="17.25" customHeight="1">
      <c r="A244" s="175"/>
      <c r="B244" s="175"/>
      <c r="C244" s="175"/>
      <c r="D244" s="175"/>
      <c r="E244" s="175"/>
    </row>
    <row r="245" spans="1:5" ht="17.25" customHeight="1">
      <c r="A245" s="175"/>
      <c r="B245" s="175"/>
      <c r="C245" s="175"/>
      <c r="D245" s="175"/>
      <c r="E245" s="175"/>
    </row>
    <row r="246" spans="1:5" ht="17.25" customHeight="1">
      <c r="A246" s="175"/>
      <c r="B246" s="175"/>
      <c r="C246" s="175"/>
      <c r="D246" s="175"/>
      <c r="E246" s="175"/>
    </row>
    <row r="247" spans="1:5" ht="17.25" customHeight="1">
      <c r="A247" s="175"/>
      <c r="B247" s="175"/>
      <c r="C247" s="175"/>
      <c r="D247" s="175"/>
      <c r="E247" s="175"/>
    </row>
    <row r="248" spans="1:5" ht="17.25" customHeight="1">
      <c r="A248" s="175"/>
      <c r="B248" s="175"/>
      <c r="C248" s="175"/>
      <c r="D248" s="175"/>
      <c r="E248" s="175"/>
    </row>
    <row r="249" spans="1:5" ht="17.25" customHeight="1">
      <c r="A249" s="175"/>
      <c r="B249" s="175"/>
      <c r="C249" s="175"/>
      <c r="D249" s="175"/>
      <c r="E249" s="175"/>
    </row>
    <row r="250" spans="1:5" ht="17.25" customHeight="1">
      <c r="A250" s="175"/>
      <c r="B250" s="175"/>
      <c r="C250" s="175"/>
      <c r="D250" s="175"/>
      <c r="E250" s="175"/>
    </row>
    <row r="251" spans="1:5" ht="17.25" customHeight="1">
      <c r="A251" s="175"/>
      <c r="B251" s="175"/>
      <c r="C251" s="175"/>
      <c r="D251" s="175"/>
      <c r="E251" s="175"/>
    </row>
    <row r="252" spans="1:5" ht="17.25" customHeight="1">
      <c r="A252" s="175"/>
      <c r="B252" s="175"/>
      <c r="C252" s="175"/>
      <c r="D252" s="175"/>
      <c r="E252" s="175"/>
    </row>
    <row r="253" spans="1:5" ht="17.25" customHeight="1">
      <c r="A253" s="175"/>
      <c r="B253" s="175"/>
      <c r="C253" s="175"/>
      <c r="D253" s="175"/>
      <c r="E253" s="175"/>
    </row>
    <row r="254" spans="1:5" ht="17.25" customHeight="1">
      <c r="A254" s="175"/>
      <c r="B254" s="175"/>
      <c r="C254" s="175"/>
      <c r="D254" s="175"/>
      <c r="E254" s="175"/>
    </row>
    <row r="255" spans="1:5" ht="17.25" customHeight="1">
      <c r="A255" s="175"/>
      <c r="B255" s="175"/>
      <c r="C255" s="175"/>
      <c r="D255" s="175"/>
      <c r="E255" s="175"/>
    </row>
    <row r="256" spans="1:5" ht="17.25" customHeight="1">
      <c r="A256" s="175"/>
      <c r="B256" s="175"/>
      <c r="C256" s="175"/>
      <c r="D256" s="175"/>
      <c r="E256" s="175"/>
    </row>
    <row r="257" spans="1:5" ht="17.25" customHeight="1">
      <c r="A257" s="175"/>
      <c r="B257" s="175"/>
      <c r="C257" s="175"/>
      <c r="D257" s="175"/>
      <c r="E257" s="175"/>
    </row>
    <row r="258" spans="1:5" ht="17.25" customHeight="1">
      <c r="A258" s="175"/>
      <c r="B258" s="175"/>
      <c r="C258" s="175"/>
      <c r="D258" s="175"/>
      <c r="E258" s="175"/>
    </row>
    <row r="259" spans="1:5" ht="17.25" customHeight="1">
      <c r="A259" s="175"/>
      <c r="B259" s="175"/>
      <c r="C259" s="175"/>
      <c r="D259" s="175"/>
      <c r="E259" s="175"/>
    </row>
    <row r="260" spans="1:5" ht="17.25" customHeight="1">
      <c r="A260" s="175"/>
      <c r="B260" s="175"/>
      <c r="C260" s="175"/>
      <c r="D260" s="175"/>
      <c r="E260" s="175"/>
    </row>
    <row r="261" spans="1:5" ht="17.25" customHeight="1">
      <c r="A261" s="175"/>
      <c r="B261" s="175"/>
      <c r="C261" s="175"/>
      <c r="D261" s="175"/>
      <c r="E261" s="175"/>
    </row>
    <row r="262" spans="1:5" ht="17.25" customHeight="1">
      <c r="A262" s="175"/>
      <c r="B262" s="175"/>
      <c r="C262" s="175"/>
      <c r="D262" s="175"/>
      <c r="E262" s="175"/>
    </row>
    <row r="263" spans="1:5" ht="17.25" customHeight="1">
      <c r="A263" s="175"/>
      <c r="B263" s="175"/>
      <c r="C263" s="175"/>
      <c r="D263" s="175"/>
      <c r="E263" s="175"/>
    </row>
    <row r="264" spans="1:5" ht="17.25" customHeight="1">
      <c r="A264" s="175"/>
      <c r="B264" s="175"/>
      <c r="C264" s="175"/>
      <c r="D264" s="175"/>
      <c r="E264" s="175"/>
    </row>
    <row r="265" spans="1:5" ht="17.25" customHeight="1">
      <c r="A265" s="175"/>
      <c r="B265" s="175"/>
      <c r="C265" s="175"/>
      <c r="D265" s="175"/>
      <c r="E265" s="175"/>
    </row>
    <row r="266" spans="1:5" ht="17.25" customHeight="1">
      <c r="A266" s="175"/>
      <c r="B266" s="175"/>
      <c r="C266" s="175"/>
      <c r="D266" s="175"/>
      <c r="E266" s="175"/>
    </row>
    <row r="267" spans="1:5" ht="17.25" customHeight="1">
      <c r="A267" s="175"/>
      <c r="B267" s="175"/>
      <c r="C267" s="175"/>
      <c r="D267" s="175"/>
      <c r="E267" s="175"/>
    </row>
    <row r="268" spans="1:5" ht="17.25" customHeight="1">
      <c r="A268" s="175"/>
      <c r="B268" s="175"/>
      <c r="C268" s="175"/>
      <c r="D268" s="175"/>
      <c r="E268" s="175"/>
    </row>
    <row r="269" spans="1:5" ht="17.25" customHeight="1">
      <c r="A269" s="175"/>
      <c r="B269" s="175"/>
      <c r="C269" s="175"/>
      <c r="D269" s="175"/>
      <c r="E269" s="175"/>
    </row>
    <row r="270" spans="1:5" ht="17.25" customHeight="1">
      <c r="A270" s="175"/>
      <c r="B270" s="175"/>
      <c r="C270" s="175"/>
      <c r="D270" s="175"/>
      <c r="E270" s="175"/>
    </row>
    <row r="271" spans="1:5" ht="17.25" customHeight="1">
      <c r="A271" s="175"/>
      <c r="B271" s="175"/>
      <c r="C271" s="175"/>
      <c r="D271" s="175"/>
      <c r="E271" s="175"/>
    </row>
    <row r="272" spans="1:5" ht="17.25" customHeight="1">
      <c r="A272" s="175"/>
      <c r="B272" s="175"/>
      <c r="C272" s="175"/>
      <c r="D272" s="175"/>
      <c r="E272" s="175"/>
    </row>
    <row r="273" spans="1:5" ht="17.25" customHeight="1">
      <c r="A273" s="175"/>
      <c r="B273" s="175"/>
      <c r="C273" s="175"/>
      <c r="D273" s="175"/>
      <c r="E273" s="175"/>
    </row>
    <row r="274" spans="1:5" ht="17.25" customHeight="1">
      <c r="A274" s="175"/>
      <c r="B274" s="175"/>
      <c r="C274" s="175"/>
      <c r="D274" s="175"/>
      <c r="E274" s="175"/>
    </row>
    <row r="275" spans="1:5" ht="17.25" customHeight="1">
      <c r="A275" s="175"/>
      <c r="B275" s="175"/>
      <c r="C275" s="175"/>
      <c r="D275" s="175"/>
      <c r="E275" s="175"/>
    </row>
    <row r="276" spans="1:5" ht="17.25" customHeight="1">
      <c r="A276" s="175"/>
      <c r="B276" s="175"/>
      <c r="C276" s="175"/>
      <c r="D276" s="175"/>
      <c r="E276" s="175"/>
    </row>
    <row r="277" spans="1:5" ht="17.25" customHeight="1">
      <c r="A277" s="175"/>
      <c r="B277" s="175"/>
      <c r="C277" s="175"/>
      <c r="D277" s="175"/>
      <c r="E277" s="175"/>
    </row>
    <row r="278" spans="1:5" ht="17.25" customHeight="1">
      <c r="A278" s="175"/>
      <c r="B278" s="175"/>
      <c r="C278" s="175"/>
      <c r="D278" s="175"/>
      <c r="E278" s="175"/>
    </row>
    <row r="279" spans="1:5" ht="17.25" customHeight="1">
      <c r="A279" s="175"/>
      <c r="B279" s="175"/>
      <c r="C279" s="175"/>
      <c r="D279" s="175"/>
      <c r="E279" s="175"/>
    </row>
    <row r="280" spans="1:5" ht="17.25" customHeight="1">
      <c r="A280" s="175"/>
      <c r="B280" s="175"/>
      <c r="C280" s="175"/>
      <c r="D280" s="175"/>
      <c r="E280" s="175"/>
    </row>
    <row r="281" spans="1:5" ht="17.25" customHeight="1">
      <c r="A281" s="175"/>
      <c r="B281" s="175"/>
      <c r="C281" s="175"/>
      <c r="D281" s="175"/>
      <c r="E281" s="175"/>
    </row>
    <row r="282" spans="1:5" ht="17.25" customHeight="1">
      <c r="A282" s="175"/>
      <c r="B282" s="175"/>
      <c r="C282" s="175"/>
      <c r="D282" s="175"/>
      <c r="E282" s="175"/>
    </row>
    <row r="283" spans="1:5" ht="17.25" customHeight="1">
      <c r="A283" s="175"/>
      <c r="B283" s="175"/>
      <c r="C283" s="175"/>
      <c r="D283" s="175"/>
      <c r="E283" s="175"/>
    </row>
    <row r="284" spans="1:5" ht="17.25" customHeight="1">
      <c r="A284" s="175"/>
      <c r="B284" s="175"/>
      <c r="C284" s="175"/>
      <c r="D284" s="175"/>
      <c r="E284" s="175"/>
    </row>
    <row r="285" spans="1:5" ht="17.25" customHeight="1">
      <c r="A285" s="175"/>
      <c r="B285" s="175"/>
      <c r="C285" s="175"/>
      <c r="D285" s="175"/>
      <c r="E285" s="175"/>
    </row>
    <row r="286" spans="1:5" ht="17.25" customHeight="1">
      <c r="A286" s="175"/>
      <c r="B286" s="175"/>
      <c r="C286" s="175"/>
      <c r="D286" s="175"/>
      <c r="E286" s="175"/>
    </row>
    <row r="287" spans="1:5" ht="17.25" customHeight="1">
      <c r="A287" s="175"/>
      <c r="B287" s="175"/>
      <c r="C287" s="175"/>
      <c r="D287" s="175"/>
      <c r="E287" s="175"/>
    </row>
    <row r="288" spans="1:5" ht="17.25" customHeight="1">
      <c r="A288" s="175"/>
      <c r="B288" s="175"/>
      <c r="C288" s="175"/>
      <c r="D288" s="175"/>
      <c r="E288" s="175"/>
    </row>
    <row r="289" spans="1:5" ht="17.25" customHeight="1">
      <c r="A289" s="175"/>
      <c r="B289" s="175"/>
      <c r="C289" s="175"/>
      <c r="D289" s="175"/>
      <c r="E289" s="175"/>
    </row>
    <row r="290" spans="1:5" ht="17.25" customHeight="1">
      <c r="A290" s="175"/>
      <c r="B290" s="175"/>
      <c r="C290" s="175"/>
      <c r="D290" s="175"/>
      <c r="E290" s="175"/>
    </row>
    <row r="291" spans="1:5" ht="17.25" customHeight="1">
      <c r="A291" s="175"/>
      <c r="B291" s="175"/>
      <c r="C291" s="175"/>
      <c r="D291" s="175"/>
      <c r="E291" s="175"/>
    </row>
    <row r="292" spans="1:5" ht="17.25" customHeight="1">
      <c r="A292" s="175"/>
      <c r="B292" s="175"/>
      <c r="C292" s="175"/>
      <c r="D292" s="175"/>
      <c r="E292" s="175"/>
    </row>
    <row r="293" spans="1:5" ht="17.25" customHeight="1">
      <c r="A293" s="175"/>
      <c r="B293" s="175"/>
      <c r="C293" s="175"/>
      <c r="D293" s="175"/>
      <c r="E293" s="175"/>
    </row>
    <row r="294" spans="1:5" ht="17.25" customHeight="1">
      <c r="A294" s="175"/>
      <c r="B294" s="175"/>
      <c r="C294" s="175"/>
      <c r="D294" s="175"/>
      <c r="E294" s="175"/>
    </row>
    <row r="295" spans="1:5" ht="17.25" customHeight="1">
      <c r="A295" s="175"/>
      <c r="B295" s="175"/>
      <c r="C295" s="175"/>
      <c r="D295" s="175"/>
      <c r="E295" s="175"/>
    </row>
    <row r="296" spans="1:5" ht="17.25" customHeight="1">
      <c r="A296" s="175"/>
      <c r="B296" s="175"/>
      <c r="C296" s="175"/>
      <c r="D296" s="175"/>
      <c r="E296" s="175"/>
    </row>
    <row r="297" spans="1:5" ht="17.25" customHeight="1">
      <c r="A297" s="175"/>
      <c r="B297" s="175"/>
      <c r="C297" s="175"/>
      <c r="D297" s="175"/>
      <c r="E297" s="175"/>
    </row>
    <row r="298" spans="1:5" ht="17.25" customHeight="1">
      <c r="A298" s="175"/>
      <c r="B298" s="175"/>
      <c r="C298" s="175"/>
      <c r="D298" s="175"/>
      <c r="E298" s="175"/>
    </row>
    <row r="299" spans="1:5" ht="17.25" customHeight="1">
      <c r="A299" s="175"/>
      <c r="B299" s="175"/>
      <c r="C299" s="175"/>
      <c r="D299" s="175"/>
      <c r="E299" s="175"/>
    </row>
    <row r="300" spans="1:5" ht="17.25" customHeight="1">
      <c r="A300" s="175"/>
      <c r="B300" s="175"/>
      <c r="C300" s="175"/>
      <c r="D300" s="175"/>
      <c r="E300" s="175"/>
    </row>
    <row r="301" spans="1:5" ht="17.25" customHeight="1">
      <c r="A301" s="175"/>
      <c r="B301" s="175"/>
      <c r="C301" s="175"/>
      <c r="D301" s="175"/>
      <c r="E301" s="175"/>
    </row>
    <row r="302" spans="1:5" ht="17.25" customHeight="1">
      <c r="A302" s="175"/>
      <c r="B302" s="175"/>
      <c r="C302" s="175"/>
      <c r="D302" s="175"/>
      <c r="E302" s="175"/>
    </row>
    <row r="303" spans="1:5" ht="17.25" customHeight="1">
      <c r="A303" s="175"/>
      <c r="B303" s="175"/>
      <c r="C303" s="175"/>
      <c r="D303" s="175"/>
      <c r="E303" s="175"/>
    </row>
    <row r="304" spans="1:5" ht="17.25" customHeight="1">
      <c r="A304" s="175"/>
      <c r="B304" s="175"/>
      <c r="C304" s="175"/>
      <c r="D304" s="175"/>
      <c r="E304" s="175"/>
    </row>
    <row r="305" spans="1:5" ht="17.25" customHeight="1">
      <c r="A305" s="175"/>
      <c r="B305" s="175"/>
      <c r="C305" s="175"/>
      <c r="D305" s="175"/>
      <c r="E305" s="175"/>
    </row>
    <row r="306" spans="1:5" ht="17.25" customHeight="1">
      <c r="A306" s="175"/>
      <c r="B306" s="175"/>
      <c r="C306" s="175"/>
      <c r="D306" s="175"/>
      <c r="E306" s="175"/>
    </row>
    <row r="307" spans="1:5" ht="17.25" customHeight="1">
      <c r="A307" s="175"/>
      <c r="B307" s="175"/>
      <c r="C307" s="175"/>
      <c r="D307" s="175"/>
      <c r="E307" s="175"/>
    </row>
    <row r="308" spans="1:5" ht="17.25" customHeight="1">
      <c r="A308" s="175"/>
      <c r="B308" s="175"/>
      <c r="C308" s="175"/>
      <c r="D308" s="175"/>
      <c r="E308" s="175"/>
    </row>
    <row r="309" spans="1:5" ht="17.25" customHeight="1">
      <c r="A309" s="175"/>
      <c r="B309" s="175"/>
      <c r="C309" s="175"/>
      <c r="D309" s="175"/>
      <c r="E309" s="175"/>
    </row>
    <row r="310" spans="1:5" ht="17.25" customHeight="1">
      <c r="A310" s="175"/>
      <c r="B310" s="175"/>
      <c r="C310" s="175"/>
      <c r="D310" s="175"/>
      <c r="E310" s="175"/>
    </row>
    <row r="311" spans="1:5" ht="17.25" customHeight="1">
      <c r="A311" s="175"/>
      <c r="B311" s="175"/>
      <c r="C311" s="175"/>
      <c r="D311" s="175"/>
      <c r="E311" s="175"/>
    </row>
    <row r="312" spans="1:5" ht="17.25" customHeight="1">
      <c r="A312" s="175"/>
      <c r="B312" s="175"/>
      <c r="C312" s="175"/>
      <c r="D312" s="175"/>
      <c r="E312" s="175"/>
    </row>
    <row r="313" spans="1:5" ht="17.25" customHeight="1">
      <c r="A313" s="175"/>
      <c r="B313" s="175"/>
      <c r="C313" s="175"/>
      <c r="D313" s="175"/>
      <c r="E313" s="175"/>
    </row>
    <row r="314" spans="1:5" ht="17.25" customHeight="1">
      <c r="A314" s="175"/>
      <c r="B314" s="175"/>
      <c r="C314" s="175"/>
      <c r="D314" s="175"/>
      <c r="E314" s="175"/>
    </row>
    <row r="315" spans="1:5" ht="17.25" customHeight="1">
      <c r="A315" s="175"/>
      <c r="B315" s="175"/>
      <c r="C315" s="175"/>
      <c r="D315" s="175"/>
      <c r="E315" s="175"/>
    </row>
    <row r="316" spans="1:5" ht="17.25" customHeight="1">
      <c r="A316" s="175"/>
      <c r="B316" s="175"/>
      <c r="C316" s="175"/>
      <c r="D316" s="175"/>
      <c r="E316" s="175"/>
    </row>
    <row r="317" spans="1:5" ht="17.25" customHeight="1">
      <c r="A317" s="175"/>
      <c r="B317" s="175"/>
      <c r="C317" s="175"/>
      <c r="D317" s="175"/>
      <c r="E317" s="175"/>
    </row>
    <row r="318" spans="1:5" ht="17.25" customHeight="1">
      <c r="A318" s="175"/>
      <c r="B318" s="175"/>
      <c r="C318" s="175"/>
      <c r="D318" s="175"/>
      <c r="E318" s="175"/>
    </row>
    <row r="319" spans="1:5" ht="17.25" customHeight="1">
      <c r="A319" s="175"/>
      <c r="B319" s="175"/>
      <c r="C319" s="175"/>
      <c r="D319" s="175"/>
      <c r="E319" s="175"/>
    </row>
    <row r="320" spans="1:5" ht="17.25" customHeight="1">
      <c r="A320" s="175"/>
      <c r="B320" s="175"/>
      <c r="C320" s="175"/>
      <c r="D320" s="175"/>
      <c r="E320" s="175"/>
    </row>
    <row r="321" spans="1:5" ht="17.25" customHeight="1">
      <c r="A321" s="175"/>
      <c r="B321" s="175"/>
      <c r="C321" s="175"/>
      <c r="D321" s="175"/>
      <c r="E321" s="175"/>
    </row>
    <row r="322" spans="1:5" ht="17.25" customHeight="1">
      <c r="A322" s="175"/>
      <c r="B322" s="175"/>
      <c r="C322" s="175"/>
      <c r="D322" s="175"/>
      <c r="E322" s="175"/>
    </row>
    <row r="323" spans="1:5" ht="17.25" customHeight="1">
      <c r="A323" s="175"/>
      <c r="B323" s="175"/>
      <c r="C323" s="175"/>
      <c r="D323" s="175"/>
      <c r="E323" s="175"/>
    </row>
    <row r="324" spans="1:5" ht="17.25" customHeight="1">
      <c r="A324" s="175"/>
      <c r="B324" s="175"/>
      <c r="C324" s="175"/>
      <c r="D324" s="175"/>
      <c r="E324" s="175"/>
    </row>
    <row r="325" spans="1:5" ht="17.25" customHeight="1">
      <c r="A325" s="175"/>
      <c r="B325" s="175"/>
      <c r="C325" s="175"/>
      <c r="D325" s="175"/>
      <c r="E325" s="175"/>
    </row>
    <row r="326" spans="1:5" ht="17.25" customHeight="1">
      <c r="A326" s="175"/>
      <c r="B326" s="175"/>
      <c r="C326" s="175"/>
      <c r="D326" s="175"/>
      <c r="E326" s="175"/>
    </row>
    <row r="327" spans="1:5" ht="17.25" customHeight="1">
      <c r="A327" s="175"/>
      <c r="B327" s="175"/>
      <c r="C327" s="175"/>
      <c r="D327" s="175"/>
      <c r="E327" s="175"/>
    </row>
    <row r="328" spans="1:5" ht="17.25" customHeight="1">
      <c r="A328" s="175"/>
      <c r="B328" s="175"/>
      <c r="C328" s="175"/>
      <c r="D328" s="175"/>
      <c r="E328" s="175"/>
    </row>
    <row r="329" spans="1:5" ht="17.25" customHeight="1">
      <c r="A329" s="175"/>
      <c r="B329" s="175"/>
      <c r="C329" s="175"/>
      <c r="D329" s="175"/>
      <c r="E329" s="175"/>
    </row>
    <row r="330" spans="1:5" ht="17.25" customHeight="1">
      <c r="A330" s="175"/>
      <c r="B330" s="175"/>
      <c r="C330" s="175"/>
      <c r="D330" s="175"/>
      <c r="E330" s="175"/>
    </row>
    <row r="331" spans="1:5" ht="17.25" customHeight="1">
      <c r="A331" s="175"/>
      <c r="B331" s="175"/>
      <c r="C331" s="175"/>
      <c r="D331" s="175"/>
      <c r="E331" s="175"/>
    </row>
    <row r="332" spans="1:5" ht="17.25" customHeight="1">
      <c r="A332" s="175"/>
      <c r="B332" s="175"/>
      <c r="C332" s="175"/>
      <c r="D332" s="175"/>
      <c r="E332" s="175"/>
    </row>
    <row r="333" spans="1:5" ht="17.25" customHeight="1">
      <c r="A333" s="175"/>
      <c r="B333" s="175"/>
      <c r="C333" s="175"/>
      <c r="D333" s="175"/>
      <c r="E333" s="175"/>
    </row>
    <row r="334" spans="1:5" ht="17.25" customHeight="1">
      <c r="A334" s="175"/>
      <c r="B334" s="175"/>
      <c r="C334" s="175"/>
      <c r="D334" s="175"/>
      <c r="E334" s="175"/>
    </row>
    <row r="335" spans="1:5" ht="17.25" customHeight="1">
      <c r="A335" s="175"/>
      <c r="B335" s="175"/>
      <c r="C335" s="175"/>
      <c r="D335" s="175"/>
      <c r="E335" s="175"/>
    </row>
    <row r="336" spans="1:5" ht="17.25" customHeight="1">
      <c r="A336" s="175"/>
      <c r="B336" s="175"/>
      <c r="C336" s="175"/>
      <c r="D336" s="175"/>
      <c r="E336" s="175"/>
    </row>
    <row r="337" spans="1:5" ht="17.25" customHeight="1">
      <c r="A337" s="175"/>
      <c r="B337" s="175"/>
      <c r="C337" s="175"/>
      <c r="D337" s="175"/>
      <c r="E337" s="175"/>
    </row>
    <row r="338" spans="1:5" ht="17.25" customHeight="1">
      <c r="A338" s="175"/>
      <c r="B338" s="175"/>
      <c r="C338" s="175"/>
      <c r="D338" s="175"/>
      <c r="E338" s="175"/>
    </row>
    <row r="339" spans="1:5" ht="17.25" customHeight="1">
      <c r="A339" s="175"/>
      <c r="B339" s="175"/>
      <c r="C339" s="175"/>
      <c r="D339" s="175"/>
      <c r="E339" s="175"/>
    </row>
    <row r="340" spans="1:5" ht="17.25" customHeight="1">
      <c r="A340" s="175"/>
      <c r="B340" s="175"/>
      <c r="C340" s="175"/>
      <c r="D340" s="175"/>
      <c r="E340" s="175"/>
    </row>
    <row r="341" spans="1:5" ht="17.25" customHeight="1">
      <c r="A341" s="175"/>
      <c r="B341" s="175"/>
      <c r="C341" s="175"/>
      <c r="D341" s="175"/>
      <c r="E341" s="175"/>
    </row>
    <row r="342" spans="1:5" ht="17.25" customHeight="1">
      <c r="A342" s="175"/>
      <c r="B342" s="175"/>
      <c r="C342" s="175"/>
      <c r="D342" s="175"/>
      <c r="E342" s="175"/>
    </row>
    <row r="343" spans="1:5" ht="17.25" customHeight="1">
      <c r="A343" s="175"/>
      <c r="B343" s="175"/>
      <c r="C343" s="175"/>
      <c r="D343" s="175"/>
      <c r="E343" s="175"/>
    </row>
    <row r="344" spans="1:5" ht="17.25" customHeight="1">
      <c r="A344" s="175"/>
      <c r="B344" s="175"/>
      <c r="C344" s="175"/>
      <c r="D344" s="175"/>
      <c r="E344" s="175"/>
    </row>
    <row r="345" spans="1:5" ht="17.25" customHeight="1">
      <c r="A345" s="175"/>
      <c r="B345" s="175"/>
      <c r="C345" s="175"/>
      <c r="D345" s="175"/>
      <c r="E345" s="175"/>
    </row>
    <row r="346" spans="1:5" ht="17.25" customHeight="1">
      <c r="A346" s="175"/>
      <c r="B346" s="175"/>
      <c r="C346" s="175"/>
      <c r="D346" s="175"/>
      <c r="E346" s="175"/>
    </row>
    <row r="347" spans="1:5" ht="17.25" customHeight="1">
      <c r="A347" s="175"/>
      <c r="B347" s="175"/>
      <c r="C347" s="175"/>
      <c r="D347" s="175"/>
      <c r="E347" s="175"/>
    </row>
    <row r="348" spans="1:5" ht="17.25" customHeight="1">
      <c r="A348" s="175"/>
      <c r="B348" s="175"/>
      <c r="C348" s="175"/>
      <c r="D348" s="175"/>
      <c r="E348" s="175"/>
    </row>
    <row r="349" spans="1:5" ht="17.25" customHeight="1">
      <c r="A349" s="175"/>
      <c r="B349" s="175"/>
      <c r="C349" s="175"/>
      <c r="D349" s="175"/>
      <c r="E349" s="175"/>
    </row>
    <row r="350" spans="1:5" ht="17.25" customHeight="1">
      <c r="A350" s="175"/>
      <c r="B350" s="175"/>
      <c r="C350" s="175"/>
      <c r="D350" s="175"/>
      <c r="E350" s="175"/>
    </row>
    <row r="351" spans="1:5" ht="17.25" customHeight="1">
      <c r="A351" s="175"/>
      <c r="B351" s="175"/>
      <c r="C351" s="175"/>
      <c r="D351" s="175"/>
      <c r="E351" s="175"/>
    </row>
    <row r="352" spans="1:5" ht="17.25" customHeight="1">
      <c r="A352" s="175"/>
      <c r="B352" s="175"/>
      <c r="C352" s="175"/>
      <c r="D352" s="175"/>
      <c r="E352" s="175"/>
    </row>
    <row r="353" spans="1:5" ht="17.25" customHeight="1">
      <c r="A353" s="175"/>
      <c r="B353" s="175"/>
      <c r="C353" s="175"/>
      <c r="D353" s="175"/>
      <c r="E353" s="175"/>
    </row>
    <row r="354" spans="1:5" ht="17.25" customHeight="1">
      <c r="A354" s="175"/>
      <c r="B354" s="175"/>
      <c r="C354" s="175"/>
      <c r="D354" s="175"/>
      <c r="E354" s="175"/>
    </row>
    <row r="355" spans="1:5" ht="17.25" customHeight="1">
      <c r="A355" s="175"/>
      <c r="B355" s="175"/>
      <c r="C355" s="175"/>
      <c r="D355" s="175"/>
      <c r="E355" s="175"/>
    </row>
    <row r="356" spans="1:5" ht="17.25" customHeight="1">
      <c r="A356" s="175"/>
      <c r="B356" s="175"/>
      <c r="C356" s="175"/>
      <c r="D356" s="175"/>
      <c r="E356" s="175"/>
    </row>
    <row r="357" spans="1:5" ht="17.25" customHeight="1">
      <c r="A357" s="175"/>
      <c r="B357" s="175"/>
      <c r="C357" s="175"/>
      <c r="D357" s="175"/>
      <c r="E357" s="175"/>
    </row>
    <row r="358" spans="1:5" ht="17.25" customHeight="1">
      <c r="A358" s="175"/>
      <c r="B358" s="175"/>
      <c r="C358" s="175"/>
      <c r="D358" s="175"/>
      <c r="E358" s="175"/>
    </row>
    <row r="359" spans="1:5" ht="17.25" customHeight="1">
      <c r="A359" s="175"/>
      <c r="B359" s="175"/>
      <c r="C359" s="175"/>
      <c r="D359" s="175"/>
      <c r="E359" s="175"/>
    </row>
    <row r="360" spans="1:5" ht="17.25" customHeight="1">
      <c r="A360" s="175"/>
      <c r="B360" s="175"/>
      <c r="C360" s="175"/>
      <c r="D360" s="175"/>
      <c r="E360" s="175"/>
    </row>
    <row r="361" spans="1:5" ht="17.25" customHeight="1">
      <c r="A361" s="175"/>
      <c r="B361" s="175"/>
      <c r="C361" s="175"/>
      <c r="D361" s="175"/>
      <c r="E361" s="175"/>
    </row>
    <row r="362" spans="1:5" ht="17.25" customHeight="1">
      <c r="A362" s="175"/>
      <c r="B362" s="175"/>
      <c r="C362" s="175"/>
      <c r="D362" s="175"/>
      <c r="E362" s="175"/>
    </row>
    <row r="363" spans="1:5" ht="17.25" customHeight="1">
      <c r="A363" s="175"/>
      <c r="B363" s="175"/>
      <c r="C363" s="175"/>
      <c r="D363" s="175"/>
      <c r="E363" s="175"/>
    </row>
    <row r="364" spans="1:5" ht="17.25" customHeight="1">
      <c r="A364" s="175"/>
      <c r="B364" s="175"/>
      <c r="C364" s="175"/>
      <c r="D364" s="175"/>
      <c r="E364" s="175"/>
    </row>
    <row r="365" spans="1:5" ht="17.25" customHeight="1">
      <c r="A365" s="175"/>
      <c r="B365" s="175"/>
      <c r="C365" s="175"/>
      <c r="D365" s="175"/>
      <c r="E365" s="175"/>
    </row>
    <row r="366" spans="1:5" ht="17.25" customHeight="1">
      <c r="A366" s="175"/>
      <c r="B366" s="175"/>
      <c r="C366" s="175"/>
      <c r="D366" s="175"/>
      <c r="E366" s="175"/>
    </row>
    <row r="367" spans="1:5" ht="17.25" customHeight="1">
      <c r="A367" s="175"/>
      <c r="B367" s="175"/>
      <c r="C367" s="175"/>
      <c r="D367" s="175"/>
      <c r="E367" s="175"/>
    </row>
    <row r="368" spans="1:5" ht="17.25" customHeight="1">
      <c r="A368" s="175"/>
      <c r="B368" s="175"/>
      <c r="C368" s="175"/>
      <c r="D368" s="175"/>
      <c r="E368" s="175"/>
    </row>
  </sheetData>
  <mergeCells count="1">
    <mergeCell ref="A1:F1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C00000"/>
  </sheetPr>
  <dimension ref="A1"/>
  <sheetViews>
    <sheetView topLeftCell="A16" workbookViewId="0"/>
  </sheetViews>
  <sheetFormatPr defaultRowHeight="12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FF00"/>
  </sheetPr>
  <dimension ref="A1:H37"/>
  <sheetViews>
    <sheetView topLeftCell="A20" workbookViewId="0">
      <selection sqref="A1:F33"/>
    </sheetView>
  </sheetViews>
  <sheetFormatPr defaultRowHeight="15"/>
  <cols>
    <col min="1" max="1" width="47.28515625" style="177" customWidth="1"/>
    <col min="2" max="6" width="8.7109375" style="177" customWidth="1"/>
    <col min="7" max="16384" width="9.140625" style="177"/>
  </cols>
  <sheetData>
    <row r="1" spans="1:6" ht="38.25" customHeight="1">
      <c r="A1" s="841" t="s">
        <v>675</v>
      </c>
      <c r="B1" s="842"/>
      <c r="C1" s="842"/>
      <c r="D1" s="842"/>
      <c r="E1" s="842"/>
      <c r="F1" s="842"/>
    </row>
    <row r="2" spans="1:6" ht="20.100000000000001" customHeight="1">
      <c r="A2" s="496"/>
      <c r="C2" s="503"/>
      <c r="D2" s="504"/>
    </row>
    <row r="3" spans="1:6" s="179" customFormat="1" ht="30" customHeight="1">
      <c r="A3" s="505"/>
      <c r="B3" s="494">
        <v>2018</v>
      </c>
      <c r="C3" s="494">
        <v>2019</v>
      </c>
      <c r="D3" s="494">
        <v>2020</v>
      </c>
      <c r="E3" s="494">
        <v>2021</v>
      </c>
      <c r="F3" s="148" t="s">
        <v>173</v>
      </c>
    </row>
    <row r="4" spans="1:6" ht="18" customHeight="1">
      <c r="A4" s="493"/>
      <c r="B4" s="365"/>
      <c r="C4" s="365"/>
      <c r="D4" s="365"/>
      <c r="E4" s="365"/>
    </row>
    <row r="5" spans="1:6" ht="18" customHeight="1">
      <c r="A5" s="495"/>
      <c r="B5" s="838" t="s">
        <v>166</v>
      </c>
      <c r="C5" s="838"/>
      <c r="D5" s="838"/>
      <c r="E5" s="838"/>
      <c r="F5" s="838"/>
    </row>
    <row r="6" spans="1:6" ht="18" customHeight="1">
      <c r="A6" s="497" t="s">
        <v>119</v>
      </c>
      <c r="B6" s="506">
        <f>B10+B16</f>
        <v>2488</v>
      </c>
      <c r="C6" s="506">
        <f t="shared" ref="C6:E6" si="0">C10+C16</f>
        <v>2379</v>
      </c>
      <c r="D6" s="506">
        <f t="shared" si="0"/>
        <v>2614</v>
      </c>
      <c r="E6" s="86">
        <f t="shared" si="0"/>
        <v>2831</v>
      </c>
      <c r="F6" s="86">
        <f>F10+F16</f>
        <v>3026</v>
      </c>
    </row>
    <row r="7" spans="1:6" ht="18" customHeight="1">
      <c r="A7" s="497" t="s">
        <v>282</v>
      </c>
      <c r="B7" s="506"/>
      <c r="C7" s="506"/>
      <c r="D7" s="506"/>
      <c r="E7" s="86"/>
      <c r="F7" s="86"/>
    </row>
    <row r="8" spans="1:6" ht="18" customHeight="1">
      <c r="A8" s="499" t="s">
        <v>283</v>
      </c>
      <c r="B8" s="468"/>
      <c r="C8" s="468"/>
      <c r="D8" s="468"/>
      <c r="E8" s="516"/>
      <c r="F8" s="517"/>
    </row>
    <row r="9" spans="1:6" ht="18" customHeight="1">
      <c r="A9" s="499" t="s">
        <v>284</v>
      </c>
      <c r="B9" s="468"/>
      <c r="C9" s="468"/>
      <c r="D9" s="468"/>
      <c r="E9" s="516"/>
      <c r="F9" s="517"/>
    </row>
    <row r="10" spans="1:6" ht="18" customHeight="1">
      <c r="A10" s="497" t="s">
        <v>527</v>
      </c>
      <c r="B10" s="506">
        <f>SUM(B11:B15)</f>
        <v>2409</v>
      </c>
      <c r="C10" s="506">
        <f t="shared" ref="C10:F10" si="1">SUM(C11:C15)</f>
        <v>2299</v>
      </c>
      <c r="D10" s="506">
        <f t="shared" si="1"/>
        <v>2525</v>
      </c>
      <c r="E10" s="86">
        <f t="shared" si="1"/>
        <v>2708</v>
      </c>
      <c r="F10" s="86">
        <f t="shared" si="1"/>
        <v>2901</v>
      </c>
    </row>
    <row r="11" spans="1:6" ht="18" customHeight="1">
      <c r="A11" s="499" t="s">
        <v>285</v>
      </c>
      <c r="B11" s="468">
        <v>305</v>
      </c>
      <c r="C11" s="468">
        <v>276</v>
      </c>
      <c r="D11" s="468">
        <v>280</v>
      </c>
      <c r="E11" s="516">
        <v>159</v>
      </c>
      <c r="F11" s="517">
        <v>170</v>
      </c>
    </row>
    <row r="12" spans="1:6" ht="18" customHeight="1">
      <c r="A12" s="499" t="s">
        <v>286</v>
      </c>
      <c r="B12" s="468"/>
      <c r="C12" s="468"/>
      <c r="D12" s="468"/>
      <c r="E12" s="516"/>
      <c r="F12" s="517"/>
    </row>
    <row r="13" spans="1:6" ht="18" customHeight="1">
      <c r="A13" s="499" t="s">
        <v>287</v>
      </c>
      <c r="B13" s="468">
        <v>1884</v>
      </c>
      <c r="C13" s="468">
        <v>1891</v>
      </c>
      <c r="D13" s="468">
        <v>2105</v>
      </c>
      <c r="E13" s="516">
        <v>2130</v>
      </c>
      <c r="F13" s="517">
        <v>2301</v>
      </c>
    </row>
    <row r="14" spans="1:6" ht="18" customHeight="1">
      <c r="A14" s="499" t="s">
        <v>288</v>
      </c>
      <c r="B14" s="468"/>
      <c r="C14" s="468"/>
      <c r="D14" s="468"/>
      <c r="E14" s="516"/>
      <c r="F14" s="517"/>
    </row>
    <row r="15" spans="1:6" ht="18" customHeight="1">
      <c r="A15" s="499" t="s">
        <v>289</v>
      </c>
      <c r="B15" s="468">
        <v>220</v>
      </c>
      <c r="C15" s="468">
        <v>132</v>
      </c>
      <c r="D15" s="468">
        <v>140</v>
      </c>
      <c r="E15" s="516">
        <v>419</v>
      </c>
      <c r="F15" s="517">
        <v>430</v>
      </c>
    </row>
    <row r="16" spans="1:6" ht="18" customHeight="1">
      <c r="A16" s="497" t="s">
        <v>290</v>
      </c>
      <c r="B16" s="468">
        <f>SUM(B17:B18)</f>
        <v>79</v>
      </c>
      <c r="C16" s="468">
        <f t="shared" ref="C16:D16" si="2">SUM(C17:C18)</f>
        <v>80</v>
      </c>
      <c r="D16" s="468">
        <f t="shared" si="2"/>
        <v>89</v>
      </c>
      <c r="E16" s="516">
        <f>SUM(E17:E18)</f>
        <v>123</v>
      </c>
      <c r="F16" s="516">
        <f>SUM(F17:F18)</f>
        <v>125</v>
      </c>
    </row>
    <row r="17" spans="1:8" ht="18" customHeight="1">
      <c r="A17" s="499" t="s">
        <v>291</v>
      </c>
      <c r="B17" s="468">
        <v>15</v>
      </c>
      <c r="C17" s="468">
        <v>12</v>
      </c>
      <c r="D17" s="468">
        <v>15</v>
      </c>
      <c r="E17" s="516">
        <v>20</v>
      </c>
      <c r="F17" s="517">
        <v>20</v>
      </c>
    </row>
    <row r="18" spans="1:8" ht="18" customHeight="1">
      <c r="A18" s="499" t="s">
        <v>292</v>
      </c>
      <c r="B18" s="468">
        <v>64</v>
      </c>
      <c r="C18" s="468">
        <v>68</v>
      </c>
      <c r="D18" s="468">
        <v>74</v>
      </c>
      <c r="E18" s="516">
        <v>103</v>
      </c>
      <c r="F18" s="517">
        <v>105</v>
      </c>
    </row>
    <row r="19" spans="1:8" ht="18" customHeight="1">
      <c r="A19" s="507"/>
      <c r="B19" s="368"/>
      <c r="C19" s="368"/>
      <c r="D19" s="368"/>
      <c r="E19" s="368"/>
    </row>
    <row r="20" spans="1:8" ht="18" customHeight="1">
      <c r="A20" s="495"/>
      <c r="B20" s="838" t="s">
        <v>118</v>
      </c>
      <c r="C20" s="838"/>
      <c r="D20" s="838"/>
      <c r="E20" s="838"/>
      <c r="F20" s="838"/>
    </row>
    <row r="21" spans="1:8" ht="18" customHeight="1">
      <c r="A21" s="497" t="s">
        <v>119</v>
      </c>
      <c r="B21" s="501">
        <f>B25+B31</f>
        <v>100</v>
      </c>
      <c r="C21" s="501">
        <f t="shared" ref="C21:F21" si="3">C25+C31</f>
        <v>100</v>
      </c>
      <c r="D21" s="501">
        <f t="shared" si="3"/>
        <v>100</v>
      </c>
      <c r="E21" s="501">
        <f t="shared" si="3"/>
        <v>100</v>
      </c>
      <c r="F21" s="501">
        <f t="shared" si="3"/>
        <v>100</v>
      </c>
    </row>
    <row r="22" spans="1:8" ht="18" customHeight="1">
      <c r="A22" s="497" t="s">
        <v>282</v>
      </c>
      <c r="B22" s="501"/>
      <c r="C22" s="501"/>
      <c r="D22" s="501"/>
      <c r="E22" s="501"/>
      <c r="F22" s="501"/>
      <c r="G22" s="178"/>
      <c r="H22" s="178"/>
    </row>
    <row r="23" spans="1:8" ht="18" customHeight="1">
      <c r="A23" s="499" t="s">
        <v>283</v>
      </c>
      <c r="B23" s="502"/>
      <c r="C23" s="502"/>
      <c r="D23" s="502"/>
      <c r="E23" s="502"/>
      <c r="F23" s="502"/>
      <c r="G23" s="178"/>
      <c r="H23" s="178"/>
    </row>
    <row r="24" spans="1:8" ht="18" customHeight="1">
      <c r="A24" s="499" t="s">
        <v>284</v>
      </c>
      <c r="B24" s="502"/>
      <c r="C24" s="502"/>
      <c r="D24" s="502"/>
      <c r="E24" s="502"/>
      <c r="F24" s="502"/>
      <c r="G24" s="178"/>
      <c r="H24" s="178"/>
    </row>
    <row r="25" spans="1:8" ht="18" customHeight="1">
      <c r="A25" s="497" t="s">
        <v>527</v>
      </c>
      <c r="B25" s="501">
        <f>B10/B6*100</f>
        <v>96.824758842443728</v>
      </c>
      <c r="C25" s="501">
        <f t="shared" ref="C25:F25" si="4">C10/C6*100</f>
        <v>96.637242538881878</v>
      </c>
      <c r="D25" s="501">
        <f t="shared" si="4"/>
        <v>96.595256312165262</v>
      </c>
      <c r="E25" s="501">
        <f t="shared" si="4"/>
        <v>95.655245496291059</v>
      </c>
      <c r="F25" s="501">
        <f t="shared" si="4"/>
        <v>95.869134170522145</v>
      </c>
      <c r="G25" s="178"/>
      <c r="H25" s="178"/>
    </row>
    <row r="26" spans="1:8" ht="18" customHeight="1">
      <c r="A26" s="499" t="s">
        <v>285</v>
      </c>
      <c r="B26" s="502">
        <f>B11/$B$6*100</f>
        <v>12.258842443729904</v>
      </c>
      <c r="C26" s="502">
        <f t="shared" ref="C26:F26" si="5">C11/C6*100</f>
        <v>11.601513240857503</v>
      </c>
      <c r="D26" s="502">
        <f t="shared" si="5"/>
        <v>10.711553175210407</v>
      </c>
      <c r="E26" s="502">
        <f t="shared" si="5"/>
        <v>5.6163899682091136</v>
      </c>
      <c r="F26" s="502">
        <f t="shared" si="5"/>
        <v>5.6179775280898872</v>
      </c>
      <c r="G26" s="178"/>
      <c r="H26" s="178"/>
    </row>
    <row r="27" spans="1:8" ht="18" customHeight="1">
      <c r="A27" s="499" t="s">
        <v>286</v>
      </c>
      <c r="B27" s="502"/>
      <c r="C27" s="502"/>
      <c r="D27" s="502"/>
      <c r="E27" s="502"/>
      <c r="F27" s="502"/>
      <c r="G27" s="178"/>
      <c r="H27" s="178"/>
    </row>
    <row r="28" spans="1:8" ht="18" customHeight="1">
      <c r="A28" s="499" t="s">
        <v>287</v>
      </c>
      <c r="B28" s="502">
        <f>B13/B6*100</f>
        <v>75.723472668810288</v>
      </c>
      <c r="C28" s="502">
        <f t="shared" ref="C28:F28" si="6">C13/C6*100</f>
        <v>79.487179487179489</v>
      </c>
      <c r="D28" s="502">
        <f t="shared" si="6"/>
        <v>80.527926549349658</v>
      </c>
      <c r="E28" s="502">
        <f t="shared" si="6"/>
        <v>75.238431649593778</v>
      </c>
      <c r="F28" s="502">
        <f t="shared" si="6"/>
        <v>76.040978189028422</v>
      </c>
    </row>
    <row r="29" spans="1:8" ht="18" customHeight="1">
      <c r="A29" s="499" t="s">
        <v>288</v>
      </c>
      <c r="B29" s="502"/>
      <c r="C29" s="502"/>
      <c r="D29" s="502"/>
      <c r="E29" s="502"/>
      <c r="F29" s="502"/>
    </row>
    <row r="30" spans="1:8" ht="18" customHeight="1">
      <c r="A30" s="499" t="s">
        <v>289</v>
      </c>
      <c r="B30" s="502">
        <f>B15/B6*100</f>
        <v>8.8424437299035379</v>
      </c>
      <c r="C30" s="502">
        <f t="shared" ref="C30:F30" si="7">C15/C6*100</f>
        <v>5.548549810844893</v>
      </c>
      <c r="D30" s="502">
        <f t="shared" si="7"/>
        <v>5.3557765876052033</v>
      </c>
      <c r="E30" s="502">
        <f t="shared" si="7"/>
        <v>14.800423878488168</v>
      </c>
      <c r="F30" s="502">
        <f t="shared" si="7"/>
        <v>14.210178453403833</v>
      </c>
    </row>
    <row r="31" spans="1:8" ht="18" customHeight="1">
      <c r="A31" s="497" t="s">
        <v>290</v>
      </c>
      <c r="B31" s="640">
        <f>B16/B6*100</f>
        <v>3.1752411575562705</v>
      </c>
      <c r="C31" s="640">
        <f t="shared" ref="C31:F31" si="8">C16/C6*100</f>
        <v>3.3627574611181168</v>
      </c>
      <c r="D31" s="640">
        <f t="shared" si="8"/>
        <v>3.4047436878347361</v>
      </c>
      <c r="E31" s="640">
        <f t="shared" si="8"/>
        <v>4.3447545037089368</v>
      </c>
      <c r="F31" s="640">
        <f t="shared" si="8"/>
        <v>4.1308658294778589</v>
      </c>
    </row>
    <row r="32" spans="1:8" ht="18" customHeight="1">
      <c r="A32" s="499" t="s">
        <v>291</v>
      </c>
      <c r="B32" s="502">
        <f>B17/B6*100</f>
        <v>0.60289389067524113</v>
      </c>
      <c r="C32" s="502">
        <f t="shared" ref="C32:F32" si="9">C17/C6*100</f>
        <v>0.50441361916771754</v>
      </c>
      <c r="D32" s="502">
        <f t="shared" si="9"/>
        <v>0.57383320581484321</v>
      </c>
      <c r="E32" s="502">
        <f t="shared" si="9"/>
        <v>0.70646414694454251</v>
      </c>
      <c r="F32" s="502">
        <f t="shared" si="9"/>
        <v>0.66093853271645742</v>
      </c>
    </row>
    <row r="33" spans="1:6" ht="18" customHeight="1">
      <c r="A33" s="499" t="s">
        <v>292</v>
      </c>
      <c r="B33" s="502">
        <f>B18/B6*100</f>
        <v>2.572347266881029</v>
      </c>
      <c r="C33" s="502">
        <f t="shared" ref="C33:F33" si="10">C18/C6*100</f>
        <v>2.8583438419503993</v>
      </c>
      <c r="D33" s="502">
        <f t="shared" si="10"/>
        <v>2.8309104820198927</v>
      </c>
      <c r="E33" s="502">
        <f t="shared" si="10"/>
        <v>3.6382903567643941</v>
      </c>
      <c r="F33" s="502">
        <f t="shared" si="10"/>
        <v>3.4699272967614014</v>
      </c>
    </row>
    <row r="34" spans="1:6" ht="20.100000000000001" customHeight="1"/>
    <row r="35" spans="1:6" ht="20.100000000000001" customHeight="1"/>
    <row r="36" spans="1:6" ht="20.100000000000001" customHeight="1"/>
    <row r="37" spans="1:6" ht="20.100000000000001" customHeight="1"/>
  </sheetData>
  <mergeCells count="3">
    <mergeCell ref="B5:F5"/>
    <mergeCell ref="B20:F20"/>
    <mergeCell ref="A1:F1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FF00"/>
  </sheetPr>
  <dimension ref="A1:G402"/>
  <sheetViews>
    <sheetView topLeftCell="A96" workbookViewId="0">
      <selection sqref="A1:F97"/>
    </sheetView>
  </sheetViews>
  <sheetFormatPr defaultRowHeight="16.5" customHeight="1"/>
  <cols>
    <col min="1" max="1" width="47.28515625" style="177" customWidth="1"/>
    <col min="2" max="5" width="8.7109375" style="323" customWidth="1"/>
    <col min="6" max="6" width="8.7109375" style="366" customWidth="1"/>
    <col min="7" max="16384" width="9.140625" style="177"/>
  </cols>
  <sheetData>
    <row r="1" spans="1:7" ht="37.5" customHeight="1">
      <c r="A1" s="841" t="s">
        <v>676</v>
      </c>
      <c r="B1" s="842"/>
      <c r="C1" s="842"/>
      <c r="D1" s="842"/>
      <c r="E1" s="842"/>
      <c r="F1" s="842"/>
    </row>
    <row r="2" spans="1:7" ht="20.100000000000001" customHeight="1">
      <c r="A2" s="491"/>
      <c r="B2" s="368"/>
      <c r="C2" s="368"/>
      <c r="D2" s="368"/>
      <c r="E2" s="368"/>
    </row>
    <row r="3" spans="1:7" ht="20.100000000000001" customHeight="1">
      <c r="A3" s="508"/>
      <c r="B3" s="370"/>
      <c r="C3" s="370"/>
      <c r="D3" s="370"/>
      <c r="F3" s="370" t="s">
        <v>166</v>
      </c>
    </row>
    <row r="4" spans="1:7" ht="30" customHeight="1">
      <c r="A4" s="493"/>
      <c r="B4" s="494">
        <v>2018</v>
      </c>
      <c r="C4" s="494">
        <v>2019</v>
      </c>
      <c r="D4" s="494">
        <v>2020</v>
      </c>
      <c r="E4" s="494">
        <v>2021</v>
      </c>
      <c r="F4" s="371" t="s">
        <v>173</v>
      </c>
    </row>
    <row r="5" spans="1:7" ht="20.100000000000001" customHeight="1">
      <c r="A5" s="493"/>
      <c r="B5" s="495"/>
      <c r="C5" s="495"/>
      <c r="D5" s="495"/>
      <c r="E5" s="495"/>
    </row>
    <row r="6" spans="1:7" ht="20.100000000000001" customHeight="1">
      <c r="A6" s="664" t="s">
        <v>119</v>
      </c>
      <c r="B6" s="656">
        <v>2488</v>
      </c>
      <c r="C6" s="656">
        <v>2379</v>
      </c>
      <c r="D6" s="656">
        <v>2614</v>
      </c>
      <c r="E6" s="657">
        <f>E8+E13+E37+E38+E43+E47+E51+E56+E59+E65+E68+E69+E84+E89+E94</f>
        <v>2831</v>
      </c>
      <c r="F6" s="657">
        <f>F8+F13+F37+F38+F43+F47+F51+F56+F59+F65+F68+F69+F84+F89+F94</f>
        <v>3026</v>
      </c>
    </row>
    <row r="7" spans="1:7" ht="20.100000000000001" customHeight="1">
      <c r="A7" s="665" t="s">
        <v>294</v>
      </c>
      <c r="B7" s="658"/>
      <c r="C7" s="658"/>
      <c r="D7" s="658"/>
      <c r="E7" s="659"/>
      <c r="F7" s="660"/>
    </row>
    <row r="8" spans="1:7" ht="20.100000000000001" customHeight="1">
      <c r="A8" s="666" t="s">
        <v>528</v>
      </c>
      <c r="B8" s="661">
        <v>10</v>
      </c>
      <c r="C8" s="661">
        <v>19</v>
      </c>
      <c r="D8" s="661">
        <v>87</v>
      </c>
      <c r="E8" s="660">
        <f>SUM(E9:E11)</f>
        <v>145</v>
      </c>
      <c r="F8" s="660">
        <f>SUM(F9:F11)</f>
        <v>153</v>
      </c>
      <c r="G8" s="369"/>
    </row>
    <row r="9" spans="1:7" ht="20.100000000000001" customHeight="1">
      <c r="A9" s="667" t="s">
        <v>608</v>
      </c>
      <c r="B9" s="661"/>
      <c r="C9" s="661">
        <v>8</v>
      </c>
      <c r="D9" s="661">
        <v>75</v>
      </c>
      <c r="E9" s="660">
        <v>136</v>
      </c>
      <c r="F9" s="660">
        <v>138</v>
      </c>
      <c r="G9" s="369"/>
    </row>
    <row r="10" spans="1:7" ht="20.100000000000001" customHeight="1">
      <c r="A10" s="667" t="s">
        <v>609</v>
      </c>
      <c r="B10" s="661">
        <v>10</v>
      </c>
      <c r="C10" s="661">
        <v>9</v>
      </c>
      <c r="D10" s="661">
        <v>9</v>
      </c>
      <c r="E10" s="660">
        <v>6</v>
      </c>
      <c r="F10" s="660">
        <v>9</v>
      </c>
      <c r="G10" s="369"/>
    </row>
    <row r="11" spans="1:7" ht="20.100000000000001" customHeight="1">
      <c r="A11" s="667" t="s">
        <v>610</v>
      </c>
      <c r="B11" s="661"/>
      <c r="C11" s="661">
        <v>2</v>
      </c>
      <c r="D11" s="661">
        <v>3</v>
      </c>
      <c r="E11" s="660">
        <v>3</v>
      </c>
      <c r="F11" s="660">
        <v>6</v>
      </c>
      <c r="G11" s="369"/>
    </row>
    <row r="12" spans="1:7" ht="20.100000000000001" customHeight="1">
      <c r="A12" s="668" t="s">
        <v>532</v>
      </c>
      <c r="B12" s="661"/>
      <c r="C12" s="661"/>
      <c r="D12" s="661"/>
      <c r="E12" s="660"/>
      <c r="F12" s="660"/>
      <c r="G12" s="369"/>
    </row>
    <row r="13" spans="1:7" ht="20.100000000000001" customHeight="1">
      <c r="A13" s="668" t="s">
        <v>533</v>
      </c>
      <c r="B13" s="661">
        <v>1472</v>
      </c>
      <c r="C13" s="661">
        <v>1349</v>
      </c>
      <c r="D13" s="661">
        <v>1396</v>
      </c>
      <c r="E13" s="660">
        <f>SUM(E14:E35)</f>
        <v>1503</v>
      </c>
      <c r="F13" s="660">
        <f>SUM(F14:F35)</f>
        <v>1588</v>
      </c>
      <c r="G13" s="369"/>
    </row>
    <row r="14" spans="1:7" ht="20.100000000000001" customHeight="1">
      <c r="A14" s="669" t="s">
        <v>254</v>
      </c>
      <c r="B14" s="661">
        <v>1328</v>
      </c>
      <c r="C14" s="661">
        <v>1223</v>
      </c>
      <c r="D14" s="661">
        <v>1227</v>
      </c>
      <c r="E14" s="660">
        <v>1174</v>
      </c>
      <c r="F14" s="660">
        <v>1192</v>
      </c>
      <c r="G14" s="369"/>
    </row>
    <row r="15" spans="1:7" ht="20.100000000000001" customHeight="1">
      <c r="A15" s="669" t="s">
        <v>534</v>
      </c>
      <c r="B15" s="661">
        <v>3</v>
      </c>
      <c r="C15" s="661">
        <v>3</v>
      </c>
      <c r="D15" s="661">
        <v>6</v>
      </c>
      <c r="E15" s="660">
        <v>169</v>
      </c>
      <c r="F15" s="660">
        <v>172</v>
      </c>
      <c r="G15" s="369"/>
    </row>
    <row r="16" spans="1:7" ht="20.100000000000001" customHeight="1">
      <c r="A16" s="669" t="s">
        <v>535</v>
      </c>
      <c r="B16" s="661"/>
      <c r="C16" s="661"/>
      <c r="D16" s="661"/>
      <c r="E16" s="660"/>
      <c r="F16" s="660"/>
      <c r="G16" s="369"/>
    </row>
    <row r="17" spans="1:7" ht="20.100000000000001" customHeight="1">
      <c r="A17" s="669" t="s">
        <v>536</v>
      </c>
      <c r="B17" s="661"/>
      <c r="C17" s="661"/>
      <c r="D17" s="661"/>
      <c r="E17" s="660"/>
      <c r="F17" s="660">
        <v>14</v>
      </c>
      <c r="G17" s="369"/>
    </row>
    <row r="18" spans="1:7" ht="20.100000000000001" customHeight="1">
      <c r="A18" s="669" t="s">
        <v>537</v>
      </c>
      <c r="B18" s="661"/>
      <c r="C18" s="661"/>
      <c r="D18" s="661"/>
      <c r="E18" s="660">
        <v>18</v>
      </c>
      <c r="F18" s="660">
        <v>23</v>
      </c>
      <c r="G18" s="369"/>
    </row>
    <row r="19" spans="1:7" ht="16.5" customHeight="1">
      <c r="A19" s="669" t="s">
        <v>259</v>
      </c>
      <c r="B19" s="661">
        <v>80</v>
      </c>
      <c r="C19" s="661">
        <v>84</v>
      </c>
      <c r="D19" s="661">
        <v>96</v>
      </c>
      <c r="E19" s="660">
        <v>96</v>
      </c>
      <c r="F19" s="660">
        <v>96</v>
      </c>
      <c r="G19" s="369"/>
    </row>
    <row r="20" spans="1:7" ht="16.5" customHeight="1">
      <c r="A20" s="669" t="s">
        <v>260</v>
      </c>
      <c r="B20" s="661"/>
      <c r="C20" s="661"/>
      <c r="D20" s="661"/>
      <c r="E20" s="660"/>
      <c r="F20" s="660"/>
      <c r="G20" s="369"/>
    </row>
    <row r="21" spans="1:7" ht="16.5" customHeight="1">
      <c r="A21" s="669" t="s">
        <v>261</v>
      </c>
      <c r="B21" s="661"/>
      <c r="C21" s="661"/>
      <c r="D21" s="661"/>
      <c r="E21" s="660"/>
      <c r="F21" s="660">
        <v>5</v>
      </c>
      <c r="G21" s="369"/>
    </row>
    <row r="22" spans="1:7" ht="16.5" customHeight="1">
      <c r="A22" s="669" t="s">
        <v>538</v>
      </c>
      <c r="B22" s="661"/>
      <c r="C22" s="661"/>
      <c r="D22" s="661"/>
      <c r="E22" s="660"/>
      <c r="F22" s="660"/>
      <c r="G22" s="369"/>
    </row>
    <row r="23" spans="1:7" ht="16.5" customHeight="1">
      <c r="A23" s="669" t="s">
        <v>539</v>
      </c>
      <c r="B23" s="661">
        <v>34</v>
      </c>
      <c r="C23" s="661">
        <v>13</v>
      </c>
      <c r="D23" s="661">
        <v>15</v>
      </c>
      <c r="E23" s="660">
        <v>14</v>
      </c>
      <c r="F23" s="660">
        <v>15</v>
      </c>
      <c r="G23" s="369"/>
    </row>
    <row r="24" spans="1:7" ht="16.5" customHeight="1">
      <c r="A24" s="669" t="s">
        <v>540</v>
      </c>
      <c r="B24" s="661"/>
      <c r="C24" s="661"/>
      <c r="D24" s="661"/>
      <c r="E24" s="660"/>
      <c r="F24" s="660"/>
      <c r="G24" s="369"/>
    </row>
    <row r="25" spans="1:7" ht="16.5" customHeight="1">
      <c r="A25" s="669" t="s">
        <v>265</v>
      </c>
      <c r="B25" s="661">
        <v>10</v>
      </c>
      <c r="C25" s="661">
        <v>9</v>
      </c>
      <c r="D25" s="661">
        <v>12</v>
      </c>
      <c r="E25" s="660">
        <v>7</v>
      </c>
      <c r="F25" s="660">
        <v>9</v>
      </c>
      <c r="G25" s="369"/>
    </row>
    <row r="26" spans="1:7" ht="16.5" customHeight="1">
      <c r="A26" s="669" t="s">
        <v>541</v>
      </c>
      <c r="B26" s="661">
        <v>7</v>
      </c>
      <c r="C26" s="661">
        <v>7</v>
      </c>
      <c r="D26" s="661">
        <v>10</v>
      </c>
      <c r="E26" s="660">
        <v>5</v>
      </c>
      <c r="F26" s="660">
        <v>3</v>
      </c>
      <c r="G26" s="369"/>
    </row>
    <row r="27" spans="1:7" ht="16.5" customHeight="1">
      <c r="A27" s="669" t="s">
        <v>267</v>
      </c>
      <c r="B27" s="661"/>
      <c r="C27" s="661"/>
      <c r="D27" s="661"/>
      <c r="E27" s="660"/>
      <c r="F27" s="660">
        <v>0</v>
      </c>
      <c r="G27" s="369"/>
    </row>
    <row r="28" spans="1:7" ht="16.5" customHeight="1">
      <c r="A28" s="669" t="s">
        <v>542</v>
      </c>
      <c r="B28" s="661"/>
      <c r="C28" s="661"/>
      <c r="D28" s="661"/>
      <c r="E28" s="660"/>
      <c r="F28" s="660">
        <v>34</v>
      </c>
      <c r="G28" s="369"/>
    </row>
    <row r="29" spans="1:7" ht="16.5" customHeight="1">
      <c r="A29" s="669" t="s">
        <v>671</v>
      </c>
      <c r="B29" s="661"/>
      <c r="C29" s="661"/>
      <c r="D29" s="661"/>
      <c r="E29" s="660"/>
      <c r="F29" s="660"/>
      <c r="G29" s="369"/>
    </row>
    <row r="30" spans="1:7" ht="16.5" customHeight="1">
      <c r="A30" s="669" t="s">
        <v>672</v>
      </c>
      <c r="B30" s="661"/>
      <c r="C30" s="661"/>
      <c r="D30" s="661"/>
      <c r="E30" s="660"/>
      <c r="F30" s="660"/>
      <c r="G30" s="369"/>
    </row>
    <row r="31" spans="1:7" ht="16.5" customHeight="1">
      <c r="A31" s="669" t="s">
        <v>673</v>
      </c>
      <c r="B31" s="661"/>
      <c r="C31" s="661"/>
      <c r="D31" s="661"/>
      <c r="E31" s="660"/>
      <c r="F31" s="660"/>
      <c r="G31" s="369"/>
    </row>
    <row r="32" spans="1:7" ht="16.5" customHeight="1">
      <c r="A32" s="669" t="s">
        <v>674</v>
      </c>
      <c r="B32" s="661"/>
      <c r="C32" s="661"/>
      <c r="D32" s="661"/>
      <c r="E32" s="660"/>
      <c r="F32" s="660"/>
      <c r="G32" s="369"/>
    </row>
    <row r="33" spans="1:7" ht="16.5" customHeight="1">
      <c r="A33" s="669" t="s">
        <v>543</v>
      </c>
      <c r="B33" s="661"/>
      <c r="C33" s="661"/>
      <c r="D33" s="661"/>
      <c r="E33" s="660"/>
      <c r="F33" s="660">
        <v>5</v>
      </c>
      <c r="G33" s="369"/>
    </row>
    <row r="34" spans="1:7" ht="16.5" customHeight="1">
      <c r="A34" s="669" t="s">
        <v>544</v>
      </c>
      <c r="B34" s="661">
        <v>10</v>
      </c>
      <c r="C34" s="661">
        <v>10</v>
      </c>
      <c r="D34" s="661">
        <v>18</v>
      </c>
      <c r="E34" s="660">
        <v>12</v>
      </c>
      <c r="F34" s="660">
        <v>12</v>
      </c>
      <c r="G34" s="369"/>
    </row>
    <row r="35" spans="1:7" ht="16.5" customHeight="1">
      <c r="A35" s="669" t="s">
        <v>545</v>
      </c>
      <c r="B35" s="661"/>
      <c r="C35" s="661"/>
      <c r="D35" s="661">
        <v>12</v>
      </c>
      <c r="E35" s="660">
        <v>8</v>
      </c>
      <c r="F35" s="660">
        <v>8</v>
      </c>
      <c r="G35" s="369"/>
    </row>
    <row r="36" spans="1:7" ht="16.5" customHeight="1">
      <c r="A36" s="669" t="s">
        <v>677</v>
      </c>
      <c r="B36" s="661"/>
      <c r="C36" s="661"/>
      <c r="D36" s="661"/>
      <c r="E36" s="660"/>
      <c r="F36" s="660"/>
      <c r="G36" s="369"/>
    </row>
    <row r="37" spans="1:7" ht="16.5" customHeight="1">
      <c r="A37" s="668" t="s">
        <v>547</v>
      </c>
      <c r="B37" s="661"/>
      <c r="C37" s="661"/>
      <c r="D37" s="661"/>
      <c r="E37" s="660">
        <v>84</v>
      </c>
      <c r="F37" s="660">
        <v>84</v>
      </c>
      <c r="G37" s="369"/>
    </row>
    <row r="38" spans="1:7" ht="16.5" customHeight="1">
      <c r="A38" s="668" t="s">
        <v>548</v>
      </c>
      <c r="B38" s="661"/>
      <c r="C38" s="661"/>
      <c r="D38" s="661"/>
      <c r="E38" s="660">
        <v>5</v>
      </c>
      <c r="F38" s="660">
        <v>5</v>
      </c>
      <c r="G38" s="369"/>
    </row>
    <row r="39" spans="1:7" ht="16.5" customHeight="1">
      <c r="A39" s="669" t="s">
        <v>549</v>
      </c>
      <c r="B39" s="661"/>
      <c r="C39" s="661"/>
      <c r="D39" s="661"/>
      <c r="E39" s="660"/>
      <c r="F39" s="660"/>
      <c r="G39" s="369"/>
    </row>
    <row r="40" spans="1:7" ht="16.5" customHeight="1">
      <c r="A40" s="669" t="s">
        <v>550</v>
      </c>
      <c r="B40" s="661"/>
      <c r="C40" s="661"/>
      <c r="D40" s="661"/>
      <c r="E40" s="660"/>
      <c r="F40" s="660"/>
      <c r="G40" s="369"/>
    </row>
    <row r="41" spans="1:7" ht="16.5" customHeight="1">
      <c r="A41" s="669" t="s">
        <v>551</v>
      </c>
      <c r="B41" s="661"/>
      <c r="C41" s="661"/>
      <c r="D41" s="661"/>
      <c r="E41" s="660"/>
      <c r="F41" s="660"/>
      <c r="G41" s="369"/>
    </row>
    <row r="42" spans="1:7" ht="16.5" customHeight="1">
      <c r="A42" s="669" t="s">
        <v>552</v>
      </c>
      <c r="B42" s="661"/>
      <c r="C42" s="661"/>
      <c r="D42" s="661"/>
      <c r="E42" s="660"/>
      <c r="F42" s="660"/>
      <c r="G42" s="369"/>
    </row>
    <row r="43" spans="1:7" ht="16.5" customHeight="1">
      <c r="A43" s="668" t="s">
        <v>553</v>
      </c>
      <c r="B43" s="661">
        <v>268</v>
      </c>
      <c r="C43" s="661">
        <v>269</v>
      </c>
      <c r="D43" s="661">
        <v>316</v>
      </c>
      <c r="E43" s="660">
        <v>311</v>
      </c>
      <c r="F43" s="660">
        <v>273</v>
      </c>
      <c r="G43" s="369"/>
    </row>
    <row r="44" spans="1:7" ht="16.5" customHeight="1">
      <c r="A44" s="669" t="s">
        <v>554</v>
      </c>
      <c r="B44" s="661">
        <v>81</v>
      </c>
      <c r="C44" s="661">
        <v>94</v>
      </c>
      <c r="D44" s="661">
        <v>115</v>
      </c>
      <c r="E44" s="660">
        <v>49</v>
      </c>
      <c r="F44" s="660">
        <v>68</v>
      </c>
      <c r="G44" s="369"/>
    </row>
    <row r="45" spans="1:7" ht="16.5" customHeight="1">
      <c r="A45" s="669" t="s">
        <v>555</v>
      </c>
      <c r="B45" s="661">
        <v>178</v>
      </c>
      <c r="C45" s="661">
        <v>172</v>
      </c>
      <c r="D45" s="661">
        <v>195</v>
      </c>
      <c r="E45" s="660">
        <v>253</v>
      </c>
      <c r="F45" s="660">
        <v>171</v>
      </c>
      <c r="G45" s="369"/>
    </row>
    <row r="46" spans="1:7" ht="16.5" customHeight="1">
      <c r="A46" s="669" t="s">
        <v>556</v>
      </c>
      <c r="B46" s="661">
        <v>9</v>
      </c>
      <c r="C46" s="661">
        <v>3</v>
      </c>
      <c r="D46" s="661">
        <v>6</v>
      </c>
      <c r="E46" s="660">
        <v>9</v>
      </c>
      <c r="F46" s="660">
        <v>34</v>
      </c>
      <c r="G46" s="369"/>
    </row>
    <row r="47" spans="1:7" ht="16.5" customHeight="1">
      <c r="A47" s="668" t="s">
        <v>557</v>
      </c>
      <c r="B47" s="661">
        <v>508</v>
      </c>
      <c r="C47" s="661">
        <v>555</v>
      </c>
      <c r="D47" s="661">
        <v>602</v>
      </c>
      <c r="E47" s="660">
        <v>583</v>
      </c>
      <c r="F47" s="660">
        <v>685</v>
      </c>
      <c r="G47" s="369"/>
    </row>
    <row r="48" spans="1:7" ht="16.5" customHeight="1">
      <c r="A48" s="669" t="s">
        <v>558</v>
      </c>
      <c r="B48" s="661"/>
      <c r="C48" s="661"/>
      <c r="D48" s="661">
        <v>6</v>
      </c>
      <c r="E48" s="660">
        <v>8</v>
      </c>
      <c r="F48" s="660">
        <v>9</v>
      </c>
      <c r="G48" s="369"/>
    </row>
    <row r="49" spans="1:7" ht="16.5" customHeight="1">
      <c r="A49" s="669" t="s">
        <v>559</v>
      </c>
      <c r="B49" s="661">
        <v>163</v>
      </c>
      <c r="C49" s="661">
        <v>175</v>
      </c>
      <c r="D49" s="661">
        <v>206</v>
      </c>
      <c r="E49" s="660">
        <v>265</v>
      </c>
      <c r="F49" s="660">
        <v>333</v>
      </c>
      <c r="G49" s="369"/>
    </row>
    <row r="50" spans="1:7" ht="16.5" customHeight="1">
      <c r="A50" s="669" t="s">
        <v>560</v>
      </c>
      <c r="B50" s="661">
        <v>345</v>
      </c>
      <c r="C50" s="661">
        <v>380</v>
      </c>
      <c r="D50" s="661">
        <v>390</v>
      </c>
      <c r="E50" s="660">
        <v>310</v>
      </c>
      <c r="F50" s="660">
        <v>343</v>
      </c>
      <c r="G50" s="369"/>
    </row>
    <row r="51" spans="1:7" ht="16.5" customHeight="1">
      <c r="A51" s="668" t="s">
        <v>561</v>
      </c>
      <c r="B51" s="661">
        <v>15</v>
      </c>
      <c r="C51" s="661">
        <v>3</v>
      </c>
      <c r="D51" s="661">
        <v>6</v>
      </c>
      <c r="E51" s="660">
        <v>10</v>
      </c>
      <c r="F51" s="660">
        <v>11</v>
      </c>
      <c r="G51" s="369"/>
    </row>
    <row r="52" spans="1:7" ht="16.5" customHeight="1">
      <c r="A52" s="669" t="s">
        <v>562</v>
      </c>
      <c r="B52" s="661">
        <v>15</v>
      </c>
      <c r="C52" s="661">
        <v>3</v>
      </c>
      <c r="D52" s="661">
        <v>6</v>
      </c>
      <c r="E52" s="660">
        <v>10</v>
      </c>
      <c r="F52" s="660">
        <v>11</v>
      </c>
      <c r="G52" s="369"/>
    </row>
    <row r="53" spans="1:7" ht="16.5" customHeight="1">
      <c r="A53" s="669" t="s">
        <v>563</v>
      </c>
      <c r="B53" s="662"/>
      <c r="C53" s="662"/>
      <c r="D53" s="662"/>
      <c r="E53" s="662"/>
      <c r="F53" s="663"/>
      <c r="G53" s="369"/>
    </row>
    <row r="54" spans="1:7" ht="16.5" customHeight="1">
      <c r="A54" s="669" t="s">
        <v>564</v>
      </c>
      <c r="B54" s="662"/>
      <c r="C54" s="662"/>
      <c r="D54" s="662"/>
      <c r="E54" s="662"/>
      <c r="F54" s="663"/>
      <c r="G54" s="369"/>
    </row>
    <row r="55" spans="1:7" ht="16.5" customHeight="1">
      <c r="A55" s="669" t="s">
        <v>565</v>
      </c>
      <c r="B55" s="662"/>
      <c r="C55" s="662"/>
      <c r="D55" s="662"/>
      <c r="E55" s="662"/>
      <c r="F55" s="663"/>
      <c r="G55" s="369"/>
    </row>
    <row r="56" spans="1:7" ht="16.5" customHeight="1">
      <c r="A56" s="668" t="s">
        <v>566</v>
      </c>
      <c r="B56" s="662">
        <v>8</v>
      </c>
      <c r="C56" s="662">
        <v>6</v>
      </c>
      <c r="D56" s="662">
        <v>8</v>
      </c>
      <c r="E56" s="662">
        <v>7</v>
      </c>
      <c r="F56" s="663">
        <v>7</v>
      </c>
      <c r="G56" s="369"/>
    </row>
    <row r="57" spans="1:7" ht="16.5" customHeight="1">
      <c r="A57" s="669" t="s">
        <v>567</v>
      </c>
      <c r="B57" s="662">
        <v>8</v>
      </c>
      <c r="C57" s="662">
        <v>6</v>
      </c>
      <c r="D57" s="662">
        <v>8</v>
      </c>
      <c r="E57" s="662">
        <v>7</v>
      </c>
      <c r="F57" s="663">
        <v>7</v>
      </c>
      <c r="G57" s="369"/>
    </row>
    <row r="58" spans="1:7" ht="16.5" customHeight="1">
      <c r="A58" s="669" t="s">
        <v>568</v>
      </c>
      <c r="B58" s="662"/>
      <c r="C58" s="662"/>
      <c r="D58" s="662"/>
      <c r="E58" s="662"/>
      <c r="F58" s="663"/>
      <c r="G58" s="369"/>
    </row>
    <row r="59" spans="1:7" ht="16.5" customHeight="1">
      <c r="A59" s="668" t="s">
        <v>569</v>
      </c>
      <c r="B59" s="662">
        <v>5</v>
      </c>
      <c r="C59" s="662">
        <v>5</v>
      </c>
      <c r="D59" s="662">
        <v>5</v>
      </c>
      <c r="E59" s="662">
        <v>2</v>
      </c>
      <c r="F59" s="663">
        <v>1</v>
      </c>
      <c r="G59" s="369"/>
    </row>
    <row r="60" spans="1:7" ht="16.5" customHeight="1">
      <c r="A60" s="669" t="s">
        <v>570</v>
      </c>
      <c r="B60" s="662"/>
      <c r="C60" s="662"/>
      <c r="D60" s="662"/>
      <c r="E60" s="662"/>
      <c r="F60" s="663"/>
      <c r="G60" s="369"/>
    </row>
    <row r="61" spans="1:7" ht="16.5" customHeight="1">
      <c r="A61" s="669" t="s">
        <v>571</v>
      </c>
      <c r="B61" s="662"/>
      <c r="C61" s="662"/>
      <c r="D61" s="662"/>
      <c r="E61" s="662"/>
      <c r="F61" s="663"/>
      <c r="G61" s="369"/>
    </row>
    <row r="62" spans="1:7" ht="16.5" customHeight="1">
      <c r="A62" s="669" t="s">
        <v>572</v>
      </c>
      <c r="B62" s="662">
        <v>5</v>
      </c>
      <c r="C62" s="662">
        <v>5</v>
      </c>
      <c r="D62" s="662">
        <v>5</v>
      </c>
      <c r="E62" s="662">
        <v>2</v>
      </c>
      <c r="F62" s="663">
        <v>1</v>
      </c>
      <c r="G62" s="369"/>
    </row>
    <row r="63" spans="1:7" ht="16.5" customHeight="1">
      <c r="A63" s="669" t="s">
        <v>573</v>
      </c>
      <c r="B63" s="662"/>
      <c r="C63" s="662"/>
      <c r="D63" s="662"/>
      <c r="E63" s="662"/>
      <c r="F63" s="663"/>
      <c r="G63" s="369"/>
    </row>
    <row r="64" spans="1:7" ht="16.5" customHeight="1">
      <c r="A64" s="669" t="s">
        <v>574</v>
      </c>
      <c r="B64" s="662"/>
      <c r="C64" s="662"/>
      <c r="D64" s="662"/>
      <c r="E64" s="662"/>
      <c r="F64" s="663"/>
      <c r="G64" s="369"/>
    </row>
    <row r="65" spans="1:7" ht="16.5" customHeight="1">
      <c r="A65" s="668" t="s">
        <v>575</v>
      </c>
      <c r="B65" s="662">
        <v>3</v>
      </c>
      <c r="C65" s="662">
        <v>3</v>
      </c>
      <c r="D65" s="662">
        <v>3</v>
      </c>
      <c r="E65" s="662">
        <v>2</v>
      </c>
      <c r="F65" s="663">
        <v>2</v>
      </c>
      <c r="G65" s="369"/>
    </row>
    <row r="66" spans="1:7" ht="16.5" customHeight="1">
      <c r="A66" s="669" t="s">
        <v>576</v>
      </c>
      <c r="B66" s="662">
        <v>3</v>
      </c>
      <c r="C66" s="662">
        <v>3</v>
      </c>
      <c r="D66" s="662">
        <v>3</v>
      </c>
      <c r="E66" s="662">
        <v>2</v>
      </c>
      <c r="F66" s="663">
        <v>2</v>
      </c>
      <c r="G66" s="369"/>
    </row>
    <row r="67" spans="1:7" ht="16.5" customHeight="1">
      <c r="A67" s="669" t="s">
        <v>577</v>
      </c>
      <c r="B67" s="662"/>
      <c r="C67" s="662"/>
      <c r="D67" s="662"/>
      <c r="E67" s="662"/>
      <c r="F67" s="663"/>
      <c r="G67" s="369"/>
    </row>
    <row r="68" spans="1:7" ht="16.5" customHeight="1">
      <c r="A68" s="668" t="s">
        <v>578</v>
      </c>
      <c r="B68" s="662">
        <v>16</v>
      </c>
      <c r="C68" s="662">
        <v>21</v>
      </c>
      <c r="D68" s="662">
        <v>26</v>
      </c>
      <c r="E68" s="662">
        <v>13</v>
      </c>
      <c r="F68" s="663">
        <v>36</v>
      </c>
      <c r="G68" s="369"/>
    </row>
    <row r="69" spans="1:7" ht="16.5" customHeight="1">
      <c r="A69" s="668" t="s">
        <v>579</v>
      </c>
      <c r="B69" s="662">
        <v>110</v>
      </c>
      <c r="C69" s="662">
        <v>71</v>
      </c>
      <c r="D69" s="662">
        <v>81</v>
      </c>
      <c r="E69" s="662">
        <v>67</v>
      </c>
      <c r="F69" s="663">
        <v>75</v>
      </c>
      <c r="G69" s="369"/>
    </row>
    <row r="70" spans="1:7" ht="16.5" customHeight="1">
      <c r="A70" s="669" t="s">
        <v>580</v>
      </c>
      <c r="B70" s="662"/>
      <c r="C70" s="662"/>
      <c r="D70" s="662"/>
      <c r="E70" s="662"/>
      <c r="F70" s="663"/>
      <c r="G70" s="369"/>
    </row>
    <row r="71" spans="1:7" ht="16.5" customHeight="1">
      <c r="A71" s="669" t="s">
        <v>581</v>
      </c>
      <c r="B71" s="662"/>
      <c r="C71" s="662"/>
      <c r="D71" s="662"/>
      <c r="E71" s="662">
        <v>10</v>
      </c>
      <c r="F71" s="663">
        <v>10</v>
      </c>
      <c r="G71" s="369"/>
    </row>
    <row r="72" spans="1:7" ht="16.5" customHeight="1">
      <c r="A72" s="669" t="s">
        <v>582</v>
      </c>
      <c r="B72" s="662">
        <v>102</v>
      </c>
      <c r="C72" s="662">
        <v>67</v>
      </c>
      <c r="D72" s="662">
        <v>72</v>
      </c>
      <c r="E72" s="662">
        <v>52</v>
      </c>
      <c r="F72" s="663">
        <v>60</v>
      </c>
      <c r="G72" s="369"/>
    </row>
    <row r="73" spans="1:7" ht="16.5" customHeight="1">
      <c r="A73" s="669" t="s">
        <v>583</v>
      </c>
      <c r="B73" s="662"/>
      <c r="C73" s="662"/>
      <c r="D73" s="662"/>
      <c r="E73" s="662"/>
      <c r="F73" s="663">
        <v>0</v>
      </c>
      <c r="G73" s="369"/>
    </row>
    <row r="74" spans="1:7" ht="16.5" customHeight="1">
      <c r="A74" s="669" t="s">
        <v>584</v>
      </c>
      <c r="B74" s="662">
        <v>4</v>
      </c>
      <c r="C74" s="662"/>
      <c r="D74" s="662">
        <v>3</v>
      </c>
      <c r="E74" s="662"/>
      <c r="F74" s="663"/>
      <c r="G74" s="369"/>
    </row>
    <row r="75" spans="1:7" ht="16.5" customHeight="1">
      <c r="A75" s="669" t="s">
        <v>585</v>
      </c>
      <c r="B75" s="662">
        <v>4</v>
      </c>
      <c r="C75" s="662">
        <v>4</v>
      </c>
      <c r="D75" s="662">
        <v>6</v>
      </c>
      <c r="E75" s="662">
        <v>5</v>
      </c>
      <c r="F75" s="663">
        <v>5</v>
      </c>
      <c r="G75" s="369"/>
    </row>
    <row r="76" spans="1:7" ht="16.5" customHeight="1">
      <c r="A76" s="669" t="s">
        <v>586</v>
      </c>
      <c r="B76" s="662"/>
      <c r="C76" s="662"/>
      <c r="D76" s="662"/>
      <c r="E76" s="662"/>
      <c r="F76" s="663"/>
      <c r="G76" s="369"/>
    </row>
    <row r="77" spans="1:7" ht="16.5" customHeight="1">
      <c r="A77" s="668" t="s">
        <v>587</v>
      </c>
      <c r="B77" s="662"/>
      <c r="C77" s="662"/>
      <c r="D77" s="662"/>
      <c r="E77" s="662"/>
      <c r="F77" s="663"/>
      <c r="G77" s="369"/>
    </row>
    <row r="78" spans="1:7" ht="16.5" customHeight="1">
      <c r="A78" s="669" t="s">
        <v>588</v>
      </c>
      <c r="B78" s="662"/>
      <c r="C78" s="662"/>
      <c r="D78" s="662"/>
      <c r="E78" s="662"/>
      <c r="F78" s="663"/>
      <c r="G78" s="369"/>
    </row>
    <row r="79" spans="1:7" ht="16.5" customHeight="1">
      <c r="A79" s="669" t="s">
        <v>589</v>
      </c>
      <c r="B79" s="662"/>
      <c r="C79" s="662"/>
      <c r="D79" s="662"/>
      <c r="E79" s="662"/>
      <c r="F79" s="663"/>
      <c r="G79" s="369"/>
    </row>
    <row r="80" spans="1:7" ht="16.5" customHeight="1">
      <c r="A80" s="669" t="s">
        <v>590</v>
      </c>
      <c r="B80" s="662"/>
      <c r="C80" s="662"/>
      <c r="D80" s="662"/>
      <c r="E80" s="662"/>
      <c r="F80" s="663"/>
      <c r="G80" s="369"/>
    </row>
    <row r="81" spans="1:7" ht="16.5" customHeight="1">
      <c r="A81" s="669" t="s">
        <v>591</v>
      </c>
      <c r="B81" s="662"/>
      <c r="C81" s="662"/>
      <c r="D81" s="662"/>
      <c r="E81" s="662"/>
      <c r="F81" s="663"/>
      <c r="G81" s="369"/>
    </row>
    <row r="82" spans="1:7" ht="16.5" customHeight="1">
      <c r="A82" s="669" t="s">
        <v>592</v>
      </c>
      <c r="B82" s="662"/>
      <c r="C82" s="662"/>
      <c r="D82" s="662"/>
      <c r="E82" s="662"/>
      <c r="F82" s="663"/>
      <c r="G82" s="369"/>
    </row>
    <row r="83" spans="1:7" ht="16.5" customHeight="1">
      <c r="A83" s="669" t="s">
        <v>593</v>
      </c>
      <c r="B83" s="662"/>
      <c r="C83" s="662"/>
      <c r="D83" s="662"/>
      <c r="E83" s="662"/>
      <c r="F83" s="663"/>
      <c r="G83" s="369"/>
    </row>
    <row r="84" spans="1:7" ht="16.5" customHeight="1">
      <c r="A84" s="668" t="s">
        <v>594</v>
      </c>
      <c r="B84" s="662"/>
      <c r="C84" s="662"/>
      <c r="D84" s="662"/>
      <c r="E84" s="662">
        <v>22</v>
      </c>
      <c r="F84" s="663">
        <v>22</v>
      </c>
      <c r="G84" s="369"/>
    </row>
    <row r="85" spans="1:7" ht="16.5" customHeight="1">
      <c r="A85" s="668" t="s">
        <v>595</v>
      </c>
      <c r="B85" s="662"/>
      <c r="C85" s="662"/>
      <c r="D85" s="662"/>
      <c r="E85" s="662"/>
      <c r="F85" s="663"/>
      <c r="G85" s="369"/>
    </row>
    <row r="86" spans="1:7" ht="16.5" customHeight="1">
      <c r="A86" s="669" t="s">
        <v>596</v>
      </c>
      <c r="B86" s="662"/>
      <c r="C86" s="662"/>
      <c r="D86" s="662"/>
      <c r="E86" s="662"/>
      <c r="F86" s="663"/>
      <c r="G86" s="369"/>
    </row>
    <row r="87" spans="1:7" ht="16.5" customHeight="1">
      <c r="A87" s="669" t="s">
        <v>597</v>
      </c>
      <c r="B87" s="662"/>
      <c r="C87" s="662"/>
      <c r="D87" s="662"/>
      <c r="E87" s="662"/>
      <c r="F87" s="663"/>
      <c r="G87" s="369"/>
    </row>
    <row r="88" spans="1:7" ht="16.5" customHeight="1">
      <c r="A88" s="669" t="s">
        <v>598</v>
      </c>
      <c r="B88" s="662"/>
      <c r="C88" s="662"/>
      <c r="D88" s="662"/>
      <c r="E88" s="662"/>
      <c r="F88" s="663"/>
      <c r="G88" s="369"/>
    </row>
    <row r="89" spans="1:7" ht="16.5" customHeight="1">
      <c r="A89" s="668" t="s">
        <v>599</v>
      </c>
      <c r="B89" s="662">
        <v>10</v>
      </c>
      <c r="C89" s="662">
        <v>10</v>
      </c>
      <c r="D89" s="662">
        <v>12</v>
      </c>
      <c r="E89" s="662">
        <v>17</v>
      </c>
      <c r="F89" s="663">
        <v>24</v>
      </c>
      <c r="G89" s="369"/>
    </row>
    <row r="90" spans="1:7" ht="16.5" customHeight="1">
      <c r="A90" s="669" t="s">
        <v>600</v>
      </c>
      <c r="B90" s="662"/>
      <c r="C90" s="662"/>
      <c r="D90" s="662"/>
      <c r="E90" s="662"/>
      <c r="F90" s="663"/>
      <c r="G90" s="369"/>
    </row>
    <row r="91" spans="1:7" ht="16.5" customHeight="1">
      <c r="A91" s="669" t="s">
        <v>601</v>
      </c>
      <c r="B91" s="662"/>
      <c r="C91" s="662"/>
      <c r="D91" s="662"/>
      <c r="E91" s="662"/>
      <c r="F91" s="663"/>
      <c r="G91" s="369"/>
    </row>
    <row r="92" spans="1:7" ht="16.5" customHeight="1">
      <c r="A92" s="669" t="s">
        <v>602</v>
      </c>
      <c r="B92" s="662"/>
      <c r="C92" s="662"/>
      <c r="D92" s="662"/>
      <c r="E92" s="662"/>
      <c r="F92" s="663"/>
      <c r="G92" s="369"/>
    </row>
    <row r="93" spans="1:7" ht="16.5" customHeight="1">
      <c r="A93" s="669" t="s">
        <v>603</v>
      </c>
      <c r="B93" s="662">
        <v>10</v>
      </c>
      <c r="C93" s="662">
        <v>10</v>
      </c>
      <c r="D93" s="662">
        <v>12</v>
      </c>
      <c r="E93" s="662">
        <v>17</v>
      </c>
      <c r="F93" s="663">
        <v>24</v>
      </c>
      <c r="G93" s="369"/>
    </row>
    <row r="94" spans="1:7" ht="16.5" customHeight="1">
      <c r="A94" s="668" t="s">
        <v>604</v>
      </c>
      <c r="B94" s="662">
        <v>66</v>
      </c>
      <c r="C94" s="662">
        <v>71</v>
      </c>
      <c r="D94" s="662">
        <v>75</v>
      </c>
      <c r="E94" s="662">
        <v>60</v>
      </c>
      <c r="F94" s="663">
        <v>60</v>
      </c>
      <c r="G94" s="369"/>
    </row>
    <row r="95" spans="1:7" ht="16.5" customHeight="1">
      <c r="A95" s="669" t="s">
        <v>605</v>
      </c>
      <c r="B95" s="662"/>
      <c r="C95" s="662"/>
      <c r="D95" s="662"/>
      <c r="E95" s="662"/>
      <c r="F95" s="663"/>
      <c r="G95" s="369"/>
    </row>
    <row r="96" spans="1:7" ht="16.5" customHeight="1">
      <c r="A96" s="669" t="s">
        <v>606</v>
      </c>
      <c r="B96" s="662"/>
      <c r="C96" s="662"/>
      <c r="D96" s="662"/>
      <c r="E96" s="662"/>
      <c r="F96" s="663"/>
      <c r="G96" s="369"/>
    </row>
    <row r="97" spans="1:7" ht="16.5" customHeight="1">
      <c r="A97" s="669" t="s">
        <v>607</v>
      </c>
      <c r="B97" s="662">
        <v>66</v>
      </c>
      <c r="C97" s="662">
        <v>71</v>
      </c>
      <c r="D97" s="662">
        <v>75</v>
      </c>
      <c r="E97" s="662">
        <v>60</v>
      </c>
      <c r="F97" s="663">
        <v>60</v>
      </c>
      <c r="G97" s="369"/>
    </row>
    <row r="98" spans="1:7" ht="16.5" customHeight="1">
      <c r="A98" s="175"/>
      <c r="B98" s="367"/>
      <c r="C98" s="367"/>
      <c r="D98" s="367"/>
      <c r="E98" s="367"/>
      <c r="F98" s="368"/>
      <c r="G98" s="369"/>
    </row>
    <row r="99" spans="1:7" ht="16.5" customHeight="1">
      <c r="A99" s="175"/>
      <c r="B99" s="324"/>
      <c r="C99" s="324"/>
      <c r="D99" s="324"/>
      <c r="E99" s="324"/>
    </row>
    <row r="100" spans="1:7" ht="16.5" customHeight="1">
      <c r="A100" s="175"/>
      <c r="B100" s="324"/>
      <c r="C100" s="324"/>
      <c r="D100" s="324"/>
      <c r="E100" s="324"/>
    </row>
    <row r="101" spans="1:7" ht="16.5" customHeight="1">
      <c r="A101" s="175"/>
      <c r="B101" s="324"/>
      <c r="C101" s="324"/>
      <c r="D101" s="324"/>
      <c r="E101" s="324"/>
    </row>
    <row r="102" spans="1:7" ht="16.5" customHeight="1">
      <c r="A102" s="175"/>
      <c r="B102" s="324"/>
      <c r="C102" s="324"/>
      <c r="D102" s="324"/>
      <c r="E102" s="324"/>
    </row>
    <row r="103" spans="1:7" ht="16.5" customHeight="1">
      <c r="A103" s="175"/>
      <c r="B103" s="324"/>
      <c r="C103" s="324"/>
      <c r="D103" s="324"/>
      <c r="E103" s="324"/>
    </row>
    <row r="104" spans="1:7" ht="16.5" customHeight="1">
      <c r="A104" s="175"/>
      <c r="B104" s="324"/>
      <c r="C104" s="324"/>
      <c r="D104" s="324"/>
      <c r="E104" s="324"/>
    </row>
    <row r="105" spans="1:7" ht="16.5" customHeight="1">
      <c r="A105" s="175"/>
      <c r="B105" s="324"/>
      <c r="C105" s="324"/>
      <c r="D105" s="324"/>
      <c r="E105" s="324"/>
    </row>
    <row r="106" spans="1:7" ht="16.5" customHeight="1">
      <c r="A106" s="175"/>
      <c r="B106" s="324"/>
      <c r="C106" s="324"/>
      <c r="D106" s="324"/>
      <c r="E106" s="324"/>
    </row>
    <row r="107" spans="1:7" ht="16.5" customHeight="1">
      <c r="A107" s="175"/>
      <c r="B107" s="324"/>
      <c r="C107" s="324"/>
      <c r="D107" s="324"/>
      <c r="E107" s="324"/>
    </row>
    <row r="108" spans="1:7" ht="16.5" customHeight="1">
      <c r="A108" s="175"/>
      <c r="B108" s="324"/>
      <c r="C108" s="324"/>
      <c r="D108" s="324"/>
      <c r="E108" s="324"/>
    </row>
    <row r="109" spans="1:7" ht="16.5" customHeight="1">
      <c r="A109" s="175"/>
      <c r="B109" s="324"/>
      <c r="C109" s="324"/>
      <c r="D109" s="324"/>
      <c r="E109" s="324"/>
    </row>
    <row r="110" spans="1:7" ht="16.5" customHeight="1">
      <c r="A110" s="175"/>
      <c r="B110" s="324"/>
      <c r="C110" s="324"/>
      <c r="D110" s="324"/>
      <c r="E110" s="324"/>
    </row>
    <row r="111" spans="1:7" ht="16.5" customHeight="1">
      <c r="A111" s="175"/>
      <c r="B111" s="324"/>
      <c r="C111" s="324"/>
      <c r="D111" s="324"/>
      <c r="E111" s="324"/>
    </row>
    <row r="112" spans="1:7" ht="16.5" customHeight="1">
      <c r="A112" s="175"/>
      <c r="B112" s="324"/>
      <c r="C112" s="324"/>
      <c r="D112" s="324"/>
      <c r="E112" s="324"/>
    </row>
    <row r="113" spans="1:5" ht="16.5" customHeight="1">
      <c r="A113" s="175"/>
      <c r="B113" s="324"/>
      <c r="C113" s="324"/>
      <c r="D113" s="324"/>
      <c r="E113" s="324"/>
    </row>
    <row r="114" spans="1:5" ht="16.5" customHeight="1">
      <c r="A114" s="175"/>
      <c r="B114" s="324"/>
      <c r="C114" s="324"/>
      <c r="D114" s="324"/>
      <c r="E114" s="324"/>
    </row>
    <row r="115" spans="1:5" ht="16.5" customHeight="1">
      <c r="A115" s="175"/>
      <c r="B115" s="324"/>
      <c r="C115" s="324"/>
      <c r="D115" s="324"/>
      <c r="E115" s="324"/>
    </row>
    <row r="116" spans="1:5" ht="16.5" customHeight="1">
      <c r="A116" s="175"/>
      <c r="B116" s="324"/>
      <c r="C116" s="324"/>
      <c r="D116" s="324"/>
      <c r="E116" s="324"/>
    </row>
    <row r="117" spans="1:5" ht="16.5" customHeight="1">
      <c r="A117" s="175"/>
      <c r="B117" s="324"/>
      <c r="C117" s="324"/>
      <c r="D117" s="324"/>
      <c r="E117" s="324"/>
    </row>
    <row r="118" spans="1:5" ht="16.5" customHeight="1">
      <c r="A118" s="175"/>
      <c r="B118" s="324"/>
      <c r="C118" s="324"/>
      <c r="D118" s="324"/>
      <c r="E118" s="324"/>
    </row>
    <row r="119" spans="1:5" ht="16.5" customHeight="1">
      <c r="A119" s="175"/>
      <c r="B119" s="324"/>
      <c r="C119" s="324"/>
      <c r="D119" s="324"/>
      <c r="E119" s="324"/>
    </row>
    <row r="120" spans="1:5" ht="16.5" customHeight="1">
      <c r="A120" s="175"/>
      <c r="B120" s="324"/>
      <c r="C120" s="324"/>
      <c r="D120" s="324"/>
      <c r="E120" s="324"/>
    </row>
    <row r="121" spans="1:5" ht="16.5" customHeight="1">
      <c r="A121" s="175"/>
      <c r="B121" s="324"/>
      <c r="C121" s="324"/>
      <c r="D121" s="324"/>
      <c r="E121" s="324"/>
    </row>
    <row r="122" spans="1:5" ht="16.5" customHeight="1">
      <c r="A122" s="175"/>
      <c r="B122" s="324"/>
      <c r="C122" s="324"/>
      <c r="D122" s="324"/>
      <c r="E122" s="324"/>
    </row>
    <row r="123" spans="1:5" ht="16.5" customHeight="1">
      <c r="A123" s="175"/>
      <c r="B123" s="324"/>
      <c r="C123" s="324"/>
      <c r="D123" s="324"/>
      <c r="E123" s="324"/>
    </row>
    <row r="124" spans="1:5" ht="16.5" customHeight="1">
      <c r="A124" s="175"/>
      <c r="B124" s="324"/>
      <c r="C124" s="324"/>
      <c r="D124" s="324"/>
      <c r="E124" s="324"/>
    </row>
    <row r="125" spans="1:5" ht="16.5" customHeight="1">
      <c r="A125" s="175"/>
      <c r="B125" s="324"/>
      <c r="C125" s="324"/>
      <c r="D125" s="324"/>
      <c r="E125" s="324"/>
    </row>
    <row r="126" spans="1:5" ht="16.5" customHeight="1">
      <c r="A126" s="175"/>
      <c r="B126" s="324"/>
      <c r="C126" s="324"/>
      <c r="D126" s="324"/>
      <c r="E126" s="324"/>
    </row>
    <row r="127" spans="1:5" ht="16.5" customHeight="1">
      <c r="A127" s="175"/>
      <c r="B127" s="324"/>
      <c r="C127" s="324"/>
      <c r="D127" s="324"/>
      <c r="E127" s="324"/>
    </row>
    <row r="128" spans="1:5" ht="16.5" customHeight="1">
      <c r="A128" s="175"/>
      <c r="B128" s="324"/>
      <c r="C128" s="324"/>
      <c r="D128" s="324"/>
      <c r="E128" s="324"/>
    </row>
    <row r="129" spans="1:5" ht="16.5" customHeight="1">
      <c r="A129" s="175"/>
      <c r="B129" s="324"/>
      <c r="C129" s="324"/>
      <c r="D129" s="324"/>
      <c r="E129" s="324"/>
    </row>
    <row r="130" spans="1:5" ht="16.5" customHeight="1">
      <c r="A130" s="175"/>
      <c r="B130" s="324"/>
      <c r="C130" s="324"/>
      <c r="D130" s="324"/>
      <c r="E130" s="324"/>
    </row>
    <row r="131" spans="1:5" ht="16.5" customHeight="1">
      <c r="A131" s="175"/>
      <c r="B131" s="324"/>
      <c r="C131" s="324"/>
      <c r="D131" s="324"/>
      <c r="E131" s="324"/>
    </row>
    <row r="132" spans="1:5" ht="16.5" customHeight="1">
      <c r="A132" s="175"/>
      <c r="B132" s="324"/>
      <c r="C132" s="324"/>
      <c r="D132" s="324"/>
      <c r="E132" s="324"/>
    </row>
    <row r="133" spans="1:5" ht="16.5" customHeight="1">
      <c r="A133" s="175"/>
      <c r="B133" s="324"/>
      <c r="C133" s="324"/>
      <c r="D133" s="324"/>
      <c r="E133" s="324"/>
    </row>
    <row r="134" spans="1:5" ht="16.5" customHeight="1">
      <c r="A134" s="175"/>
      <c r="B134" s="324"/>
      <c r="C134" s="324"/>
      <c r="D134" s="324"/>
      <c r="E134" s="324"/>
    </row>
    <row r="135" spans="1:5" ht="16.5" customHeight="1">
      <c r="A135" s="175"/>
      <c r="B135" s="324"/>
      <c r="C135" s="324"/>
      <c r="D135" s="324"/>
      <c r="E135" s="324"/>
    </row>
    <row r="136" spans="1:5" ht="16.5" customHeight="1">
      <c r="A136" s="175"/>
      <c r="B136" s="324"/>
      <c r="C136" s="324"/>
      <c r="D136" s="324"/>
      <c r="E136" s="324"/>
    </row>
    <row r="137" spans="1:5" ht="16.5" customHeight="1">
      <c r="A137" s="175"/>
      <c r="B137" s="324"/>
      <c r="C137" s="324"/>
      <c r="D137" s="324"/>
      <c r="E137" s="324"/>
    </row>
    <row r="138" spans="1:5" ht="16.5" customHeight="1">
      <c r="A138" s="175"/>
      <c r="B138" s="324"/>
      <c r="C138" s="324"/>
      <c r="D138" s="324"/>
      <c r="E138" s="324"/>
    </row>
    <row r="139" spans="1:5" ht="16.5" customHeight="1">
      <c r="A139" s="175"/>
      <c r="B139" s="324"/>
      <c r="C139" s="324"/>
      <c r="D139" s="324"/>
      <c r="E139" s="324"/>
    </row>
    <row r="140" spans="1:5" ht="16.5" customHeight="1">
      <c r="A140" s="175"/>
      <c r="B140" s="324"/>
      <c r="C140" s="324"/>
      <c r="D140" s="324"/>
      <c r="E140" s="324"/>
    </row>
    <row r="141" spans="1:5" ht="16.5" customHeight="1">
      <c r="A141" s="175"/>
      <c r="B141" s="324"/>
      <c r="C141" s="324"/>
      <c r="D141" s="324"/>
      <c r="E141" s="324"/>
    </row>
    <row r="142" spans="1:5" ht="16.5" customHeight="1">
      <c r="A142" s="175"/>
      <c r="B142" s="324"/>
      <c r="C142" s="324"/>
      <c r="D142" s="324"/>
      <c r="E142" s="324"/>
    </row>
    <row r="143" spans="1:5" ht="16.5" customHeight="1">
      <c r="A143" s="175"/>
      <c r="B143" s="324"/>
      <c r="C143" s="324"/>
      <c r="D143" s="324"/>
      <c r="E143" s="324"/>
    </row>
    <row r="144" spans="1:5" ht="16.5" customHeight="1">
      <c r="A144" s="175"/>
      <c r="B144" s="324"/>
      <c r="C144" s="324"/>
      <c r="D144" s="324"/>
      <c r="E144" s="324"/>
    </row>
    <row r="145" spans="1:5" ht="16.5" customHeight="1">
      <c r="A145" s="175"/>
      <c r="B145" s="324"/>
      <c r="C145" s="324"/>
      <c r="D145" s="324"/>
      <c r="E145" s="324"/>
    </row>
    <row r="146" spans="1:5" ht="16.5" customHeight="1">
      <c r="A146" s="175"/>
      <c r="B146" s="324"/>
      <c r="C146" s="324"/>
      <c r="D146" s="324"/>
      <c r="E146" s="324"/>
    </row>
    <row r="147" spans="1:5" ht="16.5" customHeight="1">
      <c r="A147" s="175"/>
      <c r="B147" s="324"/>
      <c r="C147" s="324"/>
      <c r="D147" s="324"/>
      <c r="E147" s="324"/>
    </row>
    <row r="148" spans="1:5" ht="16.5" customHeight="1">
      <c r="A148" s="175"/>
      <c r="B148" s="324"/>
      <c r="C148" s="324"/>
      <c r="D148" s="324"/>
      <c r="E148" s="324"/>
    </row>
    <row r="149" spans="1:5" ht="16.5" customHeight="1">
      <c r="A149" s="175"/>
      <c r="B149" s="324"/>
      <c r="C149" s="324"/>
      <c r="D149" s="324"/>
      <c r="E149" s="324"/>
    </row>
    <row r="150" spans="1:5" ht="16.5" customHeight="1">
      <c r="A150" s="175"/>
      <c r="B150" s="324"/>
      <c r="C150" s="324"/>
      <c r="D150" s="324"/>
      <c r="E150" s="324"/>
    </row>
    <row r="151" spans="1:5" ht="16.5" customHeight="1">
      <c r="A151" s="175"/>
      <c r="B151" s="324"/>
      <c r="C151" s="324"/>
      <c r="D151" s="324"/>
      <c r="E151" s="324"/>
    </row>
    <row r="152" spans="1:5" ht="16.5" customHeight="1">
      <c r="A152" s="175"/>
      <c r="B152" s="324"/>
      <c r="C152" s="324"/>
      <c r="D152" s="324"/>
      <c r="E152" s="324"/>
    </row>
    <row r="153" spans="1:5" ht="16.5" customHeight="1">
      <c r="A153" s="175"/>
      <c r="B153" s="324"/>
      <c r="C153" s="324"/>
      <c r="D153" s="324"/>
      <c r="E153" s="324"/>
    </row>
    <row r="154" spans="1:5" ht="16.5" customHeight="1">
      <c r="A154" s="175"/>
      <c r="B154" s="324"/>
      <c r="C154" s="324"/>
      <c r="D154" s="324"/>
      <c r="E154" s="324"/>
    </row>
    <row r="155" spans="1:5" ht="16.5" customHeight="1">
      <c r="A155" s="175"/>
      <c r="B155" s="324"/>
      <c r="C155" s="324"/>
      <c r="D155" s="324"/>
      <c r="E155" s="324"/>
    </row>
    <row r="156" spans="1:5" ht="16.5" customHeight="1">
      <c r="A156" s="175"/>
      <c r="B156" s="324"/>
      <c r="C156" s="324"/>
      <c r="D156" s="324"/>
      <c r="E156" s="324"/>
    </row>
    <row r="157" spans="1:5" ht="16.5" customHeight="1">
      <c r="A157" s="175"/>
      <c r="B157" s="324"/>
      <c r="C157" s="324"/>
      <c r="D157" s="324"/>
      <c r="E157" s="324"/>
    </row>
    <row r="158" spans="1:5" ht="16.5" customHeight="1">
      <c r="A158" s="175"/>
      <c r="B158" s="324"/>
      <c r="C158" s="324"/>
      <c r="D158" s="324"/>
      <c r="E158" s="324"/>
    </row>
    <row r="159" spans="1:5" ht="16.5" customHeight="1">
      <c r="A159" s="175"/>
      <c r="B159" s="324"/>
      <c r="C159" s="324"/>
      <c r="D159" s="324"/>
      <c r="E159" s="324"/>
    </row>
    <row r="160" spans="1:5" ht="16.5" customHeight="1">
      <c r="A160" s="175"/>
      <c r="B160" s="324"/>
      <c r="C160" s="324"/>
      <c r="D160" s="324"/>
      <c r="E160" s="324"/>
    </row>
    <row r="161" spans="1:5" ht="16.5" customHeight="1">
      <c r="A161" s="175"/>
      <c r="B161" s="324"/>
      <c r="C161" s="324"/>
      <c r="D161" s="324"/>
      <c r="E161" s="324"/>
    </row>
    <row r="162" spans="1:5" ht="16.5" customHeight="1">
      <c r="A162" s="175"/>
      <c r="B162" s="324"/>
      <c r="C162" s="324"/>
      <c r="D162" s="324"/>
      <c r="E162" s="324"/>
    </row>
    <row r="163" spans="1:5" ht="16.5" customHeight="1">
      <c r="A163" s="175"/>
      <c r="B163" s="324"/>
      <c r="C163" s="324"/>
      <c r="D163" s="324"/>
      <c r="E163" s="324"/>
    </row>
    <row r="164" spans="1:5" ht="16.5" customHeight="1">
      <c r="A164" s="175"/>
      <c r="B164" s="324"/>
      <c r="C164" s="324"/>
      <c r="D164" s="324"/>
      <c r="E164" s="324"/>
    </row>
    <row r="165" spans="1:5" ht="16.5" customHeight="1">
      <c r="A165" s="175"/>
      <c r="B165" s="324"/>
      <c r="C165" s="324"/>
      <c r="D165" s="324"/>
      <c r="E165" s="324"/>
    </row>
    <row r="166" spans="1:5" ht="16.5" customHeight="1">
      <c r="A166" s="175"/>
      <c r="B166" s="324"/>
      <c r="C166" s="324"/>
      <c r="D166" s="324"/>
      <c r="E166" s="324"/>
    </row>
    <row r="167" spans="1:5" ht="16.5" customHeight="1">
      <c r="A167" s="175"/>
      <c r="B167" s="324"/>
      <c r="C167" s="324"/>
      <c r="D167" s="324"/>
      <c r="E167" s="324"/>
    </row>
    <row r="168" spans="1:5" ht="16.5" customHeight="1">
      <c r="A168" s="175"/>
      <c r="B168" s="324"/>
      <c r="C168" s="324"/>
      <c r="D168" s="324"/>
      <c r="E168" s="324"/>
    </row>
    <row r="169" spans="1:5" ht="16.5" customHeight="1">
      <c r="A169" s="175"/>
      <c r="B169" s="324"/>
      <c r="C169" s="324"/>
      <c r="D169" s="324"/>
      <c r="E169" s="324"/>
    </row>
    <row r="170" spans="1:5" ht="16.5" customHeight="1">
      <c r="A170" s="175"/>
      <c r="B170" s="324"/>
      <c r="C170" s="324"/>
      <c r="D170" s="324"/>
      <c r="E170" s="324"/>
    </row>
    <row r="171" spans="1:5" ht="16.5" customHeight="1">
      <c r="A171" s="175"/>
      <c r="B171" s="324"/>
      <c r="C171" s="324"/>
      <c r="D171" s="324"/>
      <c r="E171" s="324"/>
    </row>
    <row r="172" spans="1:5" ht="16.5" customHeight="1">
      <c r="A172" s="175"/>
      <c r="B172" s="324"/>
      <c r="C172" s="324"/>
      <c r="D172" s="324"/>
      <c r="E172" s="324"/>
    </row>
    <row r="173" spans="1:5" ht="16.5" customHeight="1">
      <c r="A173" s="175"/>
      <c r="B173" s="324"/>
      <c r="C173" s="324"/>
      <c r="D173" s="324"/>
      <c r="E173" s="324"/>
    </row>
    <row r="174" spans="1:5" ht="16.5" customHeight="1">
      <c r="A174" s="175"/>
      <c r="B174" s="324"/>
      <c r="C174" s="324"/>
      <c r="D174" s="324"/>
      <c r="E174" s="324"/>
    </row>
    <row r="175" spans="1:5" ht="16.5" customHeight="1">
      <c r="A175" s="175"/>
      <c r="B175" s="324"/>
      <c r="C175" s="324"/>
      <c r="D175" s="324"/>
      <c r="E175" s="324"/>
    </row>
    <row r="176" spans="1:5" ht="16.5" customHeight="1">
      <c r="A176" s="175"/>
      <c r="B176" s="324"/>
      <c r="C176" s="324"/>
      <c r="D176" s="324"/>
      <c r="E176" s="324"/>
    </row>
    <row r="177" spans="1:5" ht="16.5" customHeight="1">
      <c r="A177" s="175"/>
      <c r="B177" s="324"/>
      <c r="C177" s="324"/>
      <c r="D177" s="324"/>
      <c r="E177" s="324"/>
    </row>
    <row r="178" spans="1:5" ht="16.5" customHeight="1">
      <c r="A178" s="175"/>
      <c r="B178" s="324"/>
      <c r="C178" s="324"/>
      <c r="D178" s="324"/>
      <c r="E178" s="324"/>
    </row>
    <row r="179" spans="1:5" ht="16.5" customHeight="1">
      <c r="A179" s="175"/>
      <c r="B179" s="324"/>
      <c r="C179" s="324"/>
      <c r="D179" s="324"/>
      <c r="E179" s="324"/>
    </row>
    <row r="180" spans="1:5" ht="16.5" customHeight="1">
      <c r="A180" s="175"/>
      <c r="B180" s="324"/>
      <c r="C180" s="324"/>
      <c r="D180" s="324"/>
      <c r="E180" s="324"/>
    </row>
    <row r="181" spans="1:5" ht="16.5" customHeight="1">
      <c r="A181" s="175"/>
      <c r="B181" s="324"/>
      <c r="C181" s="324"/>
      <c r="D181" s="324"/>
      <c r="E181" s="324"/>
    </row>
    <row r="182" spans="1:5" ht="16.5" customHeight="1">
      <c r="A182" s="175"/>
      <c r="B182" s="324"/>
      <c r="C182" s="324"/>
      <c r="D182" s="324"/>
      <c r="E182" s="324"/>
    </row>
    <row r="183" spans="1:5" ht="16.5" customHeight="1">
      <c r="A183" s="175"/>
      <c r="B183" s="324"/>
      <c r="C183" s="324"/>
      <c r="D183" s="324"/>
      <c r="E183" s="324"/>
    </row>
    <row r="184" spans="1:5" ht="16.5" customHeight="1">
      <c r="A184" s="175"/>
      <c r="B184" s="324"/>
      <c r="C184" s="324"/>
      <c r="D184" s="324"/>
      <c r="E184" s="324"/>
    </row>
    <row r="185" spans="1:5" ht="16.5" customHeight="1">
      <c r="A185" s="175"/>
      <c r="B185" s="324"/>
      <c r="C185" s="324"/>
      <c r="D185" s="324"/>
      <c r="E185" s="324"/>
    </row>
    <row r="186" spans="1:5" ht="16.5" customHeight="1">
      <c r="A186" s="175"/>
      <c r="B186" s="324"/>
      <c r="C186" s="324"/>
      <c r="D186" s="324"/>
      <c r="E186" s="324"/>
    </row>
    <row r="187" spans="1:5" ht="16.5" customHeight="1">
      <c r="A187" s="175"/>
      <c r="B187" s="324"/>
      <c r="C187" s="324"/>
      <c r="D187" s="324"/>
      <c r="E187" s="324"/>
    </row>
    <row r="188" spans="1:5" ht="16.5" customHeight="1">
      <c r="A188" s="175"/>
      <c r="B188" s="324"/>
      <c r="C188" s="324"/>
      <c r="D188" s="324"/>
      <c r="E188" s="324"/>
    </row>
    <row r="189" spans="1:5" ht="16.5" customHeight="1">
      <c r="A189" s="175"/>
      <c r="B189" s="324"/>
      <c r="C189" s="324"/>
      <c r="D189" s="324"/>
      <c r="E189" s="324"/>
    </row>
    <row r="190" spans="1:5" ht="16.5" customHeight="1">
      <c r="A190" s="175"/>
      <c r="B190" s="324"/>
      <c r="C190" s="324"/>
      <c r="D190" s="324"/>
      <c r="E190" s="324"/>
    </row>
    <row r="191" spans="1:5" ht="16.5" customHeight="1">
      <c r="A191" s="175"/>
      <c r="B191" s="324"/>
      <c r="C191" s="324"/>
      <c r="D191" s="324"/>
      <c r="E191" s="324"/>
    </row>
    <row r="192" spans="1:5" ht="16.5" customHeight="1">
      <c r="A192" s="175"/>
      <c r="B192" s="324"/>
      <c r="C192" s="324"/>
      <c r="D192" s="324"/>
      <c r="E192" s="324"/>
    </row>
    <row r="193" spans="1:5" ht="16.5" customHeight="1">
      <c r="A193" s="175"/>
      <c r="B193" s="324"/>
      <c r="C193" s="324"/>
      <c r="D193" s="324"/>
      <c r="E193" s="324"/>
    </row>
    <row r="194" spans="1:5" ht="16.5" customHeight="1">
      <c r="A194" s="175"/>
      <c r="B194" s="324"/>
      <c r="C194" s="324"/>
      <c r="D194" s="324"/>
      <c r="E194" s="324"/>
    </row>
    <row r="195" spans="1:5" ht="16.5" customHeight="1">
      <c r="A195" s="175"/>
      <c r="B195" s="324"/>
      <c r="C195" s="324"/>
      <c r="D195" s="324"/>
      <c r="E195" s="324"/>
    </row>
    <row r="196" spans="1:5" ht="16.5" customHeight="1">
      <c r="A196" s="175"/>
      <c r="B196" s="324"/>
      <c r="C196" s="324"/>
      <c r="D196" s="324"/>
      <c r="E196" s="324"/>
    </row>
    <row r="197" spans="1:5" ht="16.5" customHeight="1">
      <c r="A197" s="175"/>
      <c r="B197" s="324"/>
      <c r="C197" s="324"/>
      <c r="D197" s="324"/>
      <c r="E197" s="324"/>
    </row>
    <row r="198" spans="1:5" ht="16.5" customHeight="1">
      <c r="A198" s="175"/>
      <c r="B198" s="324"/>
      <c r="C198" s="324"/>
      <c r="D198" s="324"/>
      <c r="E198" s="324"/>
    </row>
    <row r="199" spans="1:5" ht="16.5" customHeight="1">
      <c r="A199" s="175"/>
      <c r="B199" s="324"/>
      <c r="C199" s="324"/>
      <c r="D199" s="324"/>
      <c r="E199" s="324"/>
    </row>
    <row r="200" spans="1:5" ht="16.5" customHeight="1">
      <c r="A200" s="175"/>
      <c r="B200" s="324"/>
      <c r="C200" s="324"/>
      <c r="D200" s="324"/>
      <c r="E200" s="324"/>
    </row>
    <row r="201" spans="1:5" ht="16.5" customHeight="1">
      <c r="A201" s="175"/>
      <c r="B201" s="324"/>
      <c r="C201" s="324"/>
      <c r="D201" s="324"/>
      <c r="E201" s="324"/>
    </row>
    <row r="202" spans="1:5" ht="16.5" customHeight="1">
      <c r="A202" s="175"/>
      <c r="B202" s="324"/>
      <c r="C202" s="324"/>
      <c r="D202" s="324"/>
      <c r="E202" s="324"/>
    </row>
    <row r="203" spans="1:5" ht="16.5" customHeight="1">
      <c r="A203" s="175"/>
      <c r="B203" s="324"/>
      <c r="C203" s="324"/>
      <c r="D203" s="324"/>
      <c r="E203" s="324"/>
    </row>
    <row r="204" spans="1:5" ht="16.5" customHeight="1">
      <c r="A204" s="175"/>
      <c r="B204" s="324"/>
      <c r="C204" s="324"/>
      <c r="D204" s="324"/>
      <c r="E204" s="324"/>
    </row>
    <row r="205" spans="1:5" ht="16.5" customHeight="1">
      <c r="A205" s="175"/>
      <c r="B205" s="324"/>
      <c r="C205" s="324"/>
      <c r="D205" s="324"/>
      <c r="E205" s="324"/>
    </row>
    <row r="206" spans="1:5" ht="16.5" customHeight="1">
      <c r="A206" s="175"/>
      <c r="B206" s="324"/>
      <c r="C206" s="324"/>
      <c r="D206" s="324"/>
      <c r="E206" s="324"/>
    </row>
    <row r="207" spans="1:5" ht="16.5" customHeight="1">
      <c r="A207" s="175"/>
      <c r="B207" s="324"/>
      <c r="C207" s="324"/>
      <c r="D207" s="324"/>
      <c r="E207" s="324"/>
    </row>
    <row r="208" spans="1:5" ht="16.5" customHeight="1">
      <c r="A208" s="175"/>
      <c r="B208" s="324"/>
      <c r="C208" s="324"/>
      <c r="D208" s="324"/>
      <c r="E208" s="324"/>
    </row>
    <row r="209" spans="1:5" ht="16.5" customHeight="1">
      <c r="A209" s="175"/>
      <c r="B209" s="324"/>
      <c r="C209" s="324"/>
      <c r="D209" s="324"/>
      <c r="E209" s="324"/>
    </row>
    <row r="210" spans="1:5" ht="16.5" customHeight="1">
      <c r="A210" s="175"/>
      <c r="B210" s="324"/>
      <c r="C210" s="324"/>
      <c r="D210" s="324"/>
      <c r="E210" s="324"/>
    </row>
    <row r="211" spans="1:5" ht="16.5" customHeight="1">
      <c r="A211" s="175"/>
      <c r="B211" s="324"/>
      <c r="C211" s="324"/>
      <c r="D211" s="324"/>
      <c r="E211" s="324"/>
    </row>
    <row r="212" spans="1:5" ht="16.5" customHeight="1">
      <c r="A212" s="175"/>
      <c r="B212" s="324"/>
      <c r="C212" s="324"/>
      <c r="D212" s="324"/>
      <c r="E212" s="324"/>
    </row>
    <row r="213" spans="1:5" ht="16.5" customHeight="1">
      <c r="A213" s="175"/>
      <c r="B213" s="324"/>
      <c r="C213" s="324"/>
      <c r="D213" s="324"/>
      <c r="E213" s="324"/>
    </row>
    <row r="214" spans="1:5" ht="16.5" customHeight="1">
      <c r="A214" s="175"/>
      <c r="B214" s="324"/>
      <c r="C214" s="324"/>
      <c r="D214" s="324"/>
      <c r="E214" s="324"/>
    </row>
    <row r="215" spans="1:5" ht="16.5" customHeight="1">
      <c r="A215" s="175"/>
      <c r="B215" s="324"/>
      <c r="C215" s="324"/>
      <c r="D215" s="324"/>
      <c r="E215" s="324"/>
    </row>
    <row r="216" spans="1:5" ht="16.5" customHeight="1">
      <c r="A216" s="175"/>
      <c r="B216" s="324"/>
      <c r="C216" s="324"/>
      <c r="D216" s="324"/>
      <c r="E216" s="324"/>
    </row>
    <row r="217" spans="1:5" ht="16.5" customHeight="1">
      <c r="A217" s="175"/>
      <c r="B217" s="324"/>
      <c r="C217" s="324"/>
      <c r="D217" s="324"/>
      <c r="E217" s="324"/>
    </row>
    <row r="218" spans="1:5" ht="16.5" customHeight="1">
      <c r="A218" s="175"/>
      <c r="B218" s="324"/>
      <c r="C218" s="324"/>
      <c r="D218" s="324"/>
      <c r="E218" s="324"/>
    </row>
    <row r="219" spans="1:5" ht="16.5" customHeight="1">
      <c r="A219" s="175"/>
      <c r="B219" s="324"/>
      <c r="C219" s="324"/>
      <c r="D219" s="324"/>
      <c r="E219" s="324"/>
    </row>
    <row r="220" spans="1:5" ht="16.5" customHeight="1">
      <c r="A220" s="175"/>
      <c r="B220" s="324"/>
      <c r="C220" s="324"/>
      <c r="D220" s="324"/>
      <c r="E220" s="324"/>
    </row>
    <row r="221" spans="1:5" ht="16.5" customHeight="1">
      <c r="A221" s="175"/>
      <c r="B221" s="324"/>
      <c r="C221" s="324"/>
      <c r="D221" s="324"/>
      <c r="E221" s="324"/>
    </row>
    <row r="222" spans="1:5" ht="16.5" customHeight="1">
      <c r="A222" s="175"/>
      <c r="B222" s="324"/>
      <c r="C222" s="324"/>
      <c r="D222" s="324"/>
      <c r="E222" s="324"/>
    </row>
    <row r="223" spans="1:5" ht="16.5" customHeight="1">
      <c r="A223" s="175"/>
      <c r="B223" s="324"/>
      <c r="C223" s="324"/>
      <c r="D223" s="324"/>
      <c r="E223" s="324"/>
    </row>
    <row r="224" spans="1:5" ht="16.5" customHeight="1">
      <c r="A224" s="175"/>
      <c r="B224" s="324"/>
      <c r="C224" s="324"/>
      <c r="D224" s="324"/>
      <c r="E224" s="324"/>
    </row>
    <row r="225" spans="1:5" ht="16.5" customHeight="1">
      <c r="A225" s="175"/>
      <c r="B225" s="324"/>
      <c r="C225" s="324"/>
      <c r="D225" s="324"/>
      <c r="E225" s="324"/>
    </row>
    <row r="226" spans="1:5" ht="16.5" customHeight="1">
      <c r="A226" s="175"/>
      <c r="B226" s="324"/>
      <c r="C226" s="324"/>
      <c r="D226" s="324"/>
      <c r="E226" s="324"/>
    </row>
    <row r="227" spans="1:5" ht="16.5" customHeight="1">
      <c r="A227" s="175"/>
      <c r="B227" s="324"/>
      <c r="C227" s="324"/>
      <c r="D227" s="324"/>
      <c r="E227" s="324"/>
    </row>
    <row r="228" spans="1:5" ht="16.5" customHeight="1">
      <c r="A228" s="175"/>
      <c r="B228" s="324"/>
      <c r="C228" s="324"/>
      <c r="D228" s="324"/>
      <c r="E228" s="324"/>
    </row>
    <row r="229" spans="1:5" ht="16.5" customHeight="1">
      <c r="A229" s="175"/>
      <c r="B229" s="324"/>
      <c r="C229" s="324"/>
      <c r="D229" s="324"/>
      <c r="E229" s="324"/>
    </row>
    <row r="230" spans="1:5" ht="16.5" customHeight="1">
      <c r="A230" s="175"/>
      <c r="B230" s="324"/>
      <c r="C230" s="324"/>
      <c r="D230" s="324"/>
      <c r="E230" s="324"/>
    </row>
    <row r="231" spans="1:5" ht="16.5" customHeight="1">
      <c r="A231" s="175"/>
      <c r="B231" s="324"/>
      <c r="C231" s="324"/>
      <c r="D231" s="324"/>
      <c r="E231" s="324"/>
    </row>
    <row r="232" spans="1:5" ht="16.5" customHeight="1">
      <c r="A232" s="175"/>
      <c r="B232" s="324"/>
      <c r="C232" s="324"/>
      <c r="D232" s="324"/>
      <c r="E232" s="324"/>
    </row>
    <row r="233" spans="1:5" ht="16.5" customHeight="1">
      <c r="A233" s="175"/>
      <c r="B233" s="324"/>
      <c r="C233" s="324"/>
      <c r="D233" s="324"/>
      <c r="E233" s="324"/>
    </row>
    <row r="234" spans="1:5" ht="16.5" customHeight="1">
      <c r="A234" s="175"/>
      <c r="B234" s="324"/>
      <c r="C234" s="324"/>
      <c r="D234" s="324"/>
      <c r="E234" s="324"/>
    </row>
    <row r="235" spans="1:5" ht="16.5" customHeight="1">
      <c r="A235" s="175"/>
      <c r="B235" s="324"/>
      <c r="C235" s="324"/>
      <c r="D235" s="324"/>
      <c r="E235" s="324"/>
    </row>
    <row r="236" spans="1:5" ht="16.5" customHeight="1">
      <c r="A236" s="175"/>
      <c r="B236" s="324"/>
      <c r="C236" s="324"/>
      <c r="D236" s="324"/>
      <c r="E236" s="324"/>
    </row>
    <row r="237" spans="1:5" ht="16.5" customHeight="1">
      <c r="A237" s="175"/>
      <c r="B237" s="324"/>
      <c r="C237" s="324"/>
      <c r="D237" s="324"/>
      <c r="E237" s="324"/>
    </row>
    <row r="238" spans="1:5" ht="16.5" customHeight="1">
      <c r="A238" s="175"/>
      <c r="B238" s="324"/>
      <c r="C238" s="324"/>
      <c r="D238" s="324"/>
      <c r="E238" s="324"/>
    </row>
    <row r="239" spans="1:5" ht="16.5" customHeight="1">
      <c r="A239" s="175"/>
      <c r="B239" s="324"/>
      <c r="C239" s="324"/>
      <c r="D239" s="324"/>
      <c r="E239" s="324"/>
    </row>
    <row r="240" spans="1:5" ht="16.5" customHeight="1">
      <c r="A240" s="175"/>
      <c r="B240" s="324"/>
      <c r="C240" s="324"/>
      <c r="D240" s="324"/>
      <c r="E240" s="324"/>
    </row>
    <row r="241" spans="1:5" ht="16.5" customHeight="1">
      <c r="A241" s="175"/>
      <c r="B241" s="324"/>
      <c r="C241" s="324"/>
      <c r="D241" s="324"/>
      <c r="E241" s="324"/>
    </row>
    <row r="242" spans="1:5" ht="16.5" customHeight="1">
      <c r="A242" s="175"/>
      <c r="B242" s="324"/>
      <c r="C242" s="324"/>
      <c r="D242" s="324"/>
      <c r="E242" s="324"/>
    </row>
    <row r="243" spans="1:5" ht="16.5" customHeight="1">
      <c r="A243" s="175"/>
      <c r="B243" s="324"/>
      <c r="C243" s="324"/>
      <c r="D243" s="324"/>
      <c r="E243" s="324"/>
    </row>
    <row r="244" spans="1:5" ht="16.5" customHeight="1">
      <c r="A244" s="175"/>
      <c r="B244" s="324"/>
      <c r="C244" s="324"/>
      <c r="D244" s="324"/>
      <c r="E244" s="324"/>
    </row>
    <row r="245" spans="1:5" ht="16.5" customHeight="1">
      <c r="A245" s="175"/>
      <c r="B245" s="324"/>
      <c r="C245" s="324"/>
      <c r="D245" s="324"/>
      <c r="E245" s="324"/>
    </row>
    <row r="246" spans="1:5" ht="16.5" customHeight="1">
      <c r="A246" s="175"/>
      <c r="B246" s="324"/>
      <c r="C246" s="324"/>
      <c r="D246" s="324"/>
      <c r="E246" s="324"/>
    </row>
    <row r="247" spans="1:5" ht="16.5" customHeight="1">
      <c r="A247" s="175"/>
      <c r="B247" s="324"/>
      <c r="C247" s="324"/>
      <c r="D247" s="324"/>
      <c r="E247" s="324"/>
    </row>
    <row r="248" spans="1:5" ht="16.5" customHeight="1">
      <c r="A248" s="175"/>
      <c r="B248" s="324"/>
      <c r="C248" s="324"/>
      <c r="D248" s="324"/>
      <c r="E248" s="324"/>
    </row>
    <row r="249" spans="1:5" ht="16.5" customHeight="1">
      <c r="A249" s="175"/>
      <c r="B249" s="324"/>
      <c r="C249" s="324"/>
      <c r="D249" s="324"/>
      <c r="E249" s="324"/>
    </row>
    <row r="250" spans="1:5" ht="16.5" customHeight="1">
      <c r="A250" s="175"/>
      <c r="B250" s="324"/>
      <c r="C250" s="324"/>
      <c r="D250" s="324"/>
      <c r="E250" s="324"/>
    </row>
    <row r="251" spans="1:5" ht="16.5" customHeight="1">
      <c r="A251" s="175"/>
      <c r="B251" s="324"/>
      <c r="C251" s="324"/>
      <c r="D251" s="324"/>
      <c r="E251" s="324"/>
    </row>
    <row r="252" spans="1:5" ht="16.5" customHeight="1">
      <c r="A252" s="175"/>
      <c r="B252" s="324"/>
      <c r="C252" s="324"/>
      <c r="D252" s="324"/>
      <c r="E252" s="324"/>
    </row>
    <row r="253" spans="1:5" ht="16.5" customHeight="1">
      <c r="A253" s="175"/>
      <c r="B253" s="324"/>
      <c r="C253" s="324"/>
      <c r="D253" s="324"/>
      <c r="E253" s="324"/>
    </row>
    <row r="254" spans="1:5" ht="16.5" customHeight="1">
      <c r="A254" s="175"/>
      <c r="B254" s="324"/>
      <c r="C254" s="324"/>
      <c r="D254" s="324"/>
      <c r="E254" s="324"/>
    </row>
    <row r="255" spans="1:5" ht="16.5" customHeight="1">
      <c r="A255" s="175"/>
      <c r="B255" s="324"/>
      <c r="C255" s="324"/>
      <c r="D255" s="324"/>
      <c r="E255" s="324"/>
    </row>
    <row r="256" spans="1:5" ht="16.5" customHeight="1">
      <c r="A256" s="175"/>
      <c r="B256" s="324"/>
      <c r="C256" s="324"/>
      <c r="D256" s="324"/>
      <c r="E256" s="324"/>
    </row>
    <row r="257" spans="1:5" ht="16.5" customHeight="1">
      <c r="A257" s="175"/>
      <c r="B257" s="324"/>
      <c r="C257" s="324"/>
      <c r="D257" s="324"/>
      <c r="E257" s="324"/>
    </row>
    <row r="258" spans="1:5" ht="16.5" customHeight="1">
      <c r="A258" s="175"/>
      <c r="B258" s="324"/>
      <c r="C258" s="324"/>
      <c r="D258" s="324"/>
      <c r="E258" s="324"/>
    </row>
    <row r="259" spans="1:5" ht="16.5" customHeight="1">
      <c r="A259" s="175"/>
      <c r="B259" s="324"/>
      <c r="C259" s="324"/>
      <c r="D259" s="324"/>
      <c r="E259" s="324"/>
    </row>
    <row r="260" spans="1:5" ht="16.5" customHeight="1">
      <c r="A260" s="175"/>
      <c r="B260" s="324"/>
      <c r="C260" s="324"/>
      <c r="D260" s="324"/>
      <c r="E260" s="324"/>
    </row>
    <row r="261" spans="1:5" ht="16.5" customHeight="1">
      <c r="A261" s="175"/>
      <c r="B261" s="324"/>
      <c r="C261" s="324"/>
      <c r="D261" s="324"/>
      <c r="E261" s="324"/>
    </row>
    <row r="262" spans="1:5" ht="16.5" customHeight="1">
      <c r="A262" s="175"/>
      <c r="B262" s="324"/>
      <c r="C262" s="324"/>
      <c r="D262" s="324"/>
      <c r="E262" s="324"/>
    </row>
    <row r="263" spans="1:5" ht="16.5" customHeight="1">
      <c r="A263" s="175"/>
      <c r="B263" s="324"/>
      <c r="C263" s="324"/>
      <c r="D263" s="324"/>
      <c r="E263" s="324"/>
    </row>
    <row r="264" spans="1:5" ht="16.5" customHeight="1">
      <c r="A264" s="175"/>
      <c r="B264" s="324"/>
      <c r="C264" s="324"/>
      <c r="D264" s="324"/>
      <c r="E264" s="324"/>
    </row>
    <row r="265" spans="1:5" ht="16.5" customHeight="1">
      <c r="A265" s="175"/>
      <c r="B265" s="324"/>
      <c r="C265" s="324"/>
      <c r="D265" s="324"/>
      <c r="E265" s="324"/>
    </row>
    <row r="266" spans="1:5" ht="16.5" customHeight="1">
      <c r="A266" s="175"/>
      <c r="B266" s="324"/>
      <c r="C266" s="324"/>
      <c r="D266" s="324"/>
      <c r="E266" s="324"/>
    </row>
    <row r="267" spans="1:5" ht="16.5" customHeight="1">
      <c r="A267" s="175"/>
      <c r="B267" s="324"/>
      <c r="C267" s="324"/>
      <c r="D267" s="324"/>
      <c r="E267" s="324"/>
    </row>
    <row r="268" spans="1:5" ht="16.5" customHeight="1">
      <c r="A268" s="175"/>
      <c r="B268" s="324"/>
      <c r="C268" s="324"/>
      <c r="D268" s="324"/>
      <c r="E268" s="324"/>
    </row>
    <row r="269" spans="1:5" ht="16.5" customHeight="1">
      <c r="A269" s="175"/>
      <c r="B269" s="324"/>
      <c r="C269" s="324"/>
      <c r="D269" s="324"/>
      <c r="E269" s="324"/>
    </row>
    <row r="270" spans="1:5" ht="16.5" customHeight="1">
      <c r="A270" s="175"/>
      <c r="B270" s="324"/>
      <c r="C270" s="324"/>
      <c r="D270" s="324"/>
      <c r="E270" s="324"/>
    </row>
    <row r="271" spans="1:5" ht="16.5" customHeight="1">
      <c r="A271" s="175"/>
      <c r="B271" s="324"/>
      <c r="C271" s="324"/>
      <c r="D271" s="324"/>
      <c r="E271" s="324"/>
    </row>
    <row r="272" spans="1:5" ht="16.5" customHeight="1">
      <c r="A272" s="175"/>
      <c r="B272" s="324"/>
      <c r="C272" s="324"/>
      <c r="D272" s="324"/>
      <c r="E272" s="324"/>
    </row>
    <row r="273" spans="1:5" ht="16.5" customHeight="1">
      <c r="A273" s="175"/>
      <c r="B273" s="324"/>
      <c r="C273" s="324"/>
      <c r="D273" s="324"/>
      <c r="E273" s="324"/>
    </row>
    <row r="274" spans="1:5" ht="16.5" customHeight="1">
      <c r="A274" s="175"/>
      <c r="B274" s="324"/>
      <c r="C274" s="324"/>
      <c r="D274" s="324"/>
      <c r="E274" s="324"/>
    </row>
    <row r="275" spans="1:5" ht="16.5" customHeight="1">
      <c r="A275" s="175"/>
      <c r="B275" s="324"/>
      <c r="C275" s="324"/>
      <c r="D275" s="324"/>
      <c r="E275" s="324"/>
    </row>
    <row r="276" spans="1:5" ht="16.5" customHeight="1">
      <c r="A276" s="175"/>
      <c r="B276" s="324"/>
      <c r="C276" s="324"/>
      <c r="D276" s="324"/>
      <c r="E276" s="324"/>
    </row>
    <row r="277" spans="1:5" ht="16.5" customHeight="1">
      <c r="A277" s="175"/>
      <c r="B277" s="324"/>
      <c r="C277" s="324"/>
      <c r="D277" s="324"/>
      <c r="E277" s="324"/>
    </row>
    <row r="278" spans="1:5" ht="16.5" customHeight="1">
      <c r="A278" s="175"/>
      <c r="B278" s="324"/>
      <c r="C278" s="324"/>
      <c r="D278" s="324"/>
      <c r="E278" s="324"/>
    </row>
    <row r="279" spans="1:5" ht="16.5" customHeight="1">
      <c r="A279" s="175"/>
      <c r="B279" s="324"/>
      <c r="C279" s="324"/>
      <c r="D279" s="324"/>
      <c r="E279" s="324"/>
    </row>
    <row r="280" spans="1:5" ht="16.5" customHeight="1">
      <c r="A280" s="175"/>
      <c r="B280" s="324"/>
      <c r="C280" s="324"/>
      <c r="D280" s="324"/>
      <c r="E280" s="324"/>
    </row>
    <row r="281" spans="1:5" ht="16.5" customHeight="1">
      <c r="A281" s="175"/>
      <c r="B281" s="324"/>
      <c r="C281" s="324"/>
      <c r="D281" s="324"/>
      <c r="E281" s="324"/>
    </row>
    <row r="282" spans="1:5" ht="16.5" customHeight="1">
      <c r="A282" s="175"/>
      <c r="B282" s="324"/>
      <c r="C282" s="324"/>
      <c r="D282" s="324"/>
      <c r="E282" s="324"/>
    </row>
    <row r="283" spans="1:5" ht="16.5" customHeight="1">
      <c r="A283" s="175"/>
      <c r="B283" s="324"/>
      <c r="C283" s="324"/>
      <c r="D283" s="324"/>
      <c r="E283" s="324"/>
    </row>
    <row r="284" spans="1:5" ht="16.5" customHeight="1">
      <c r="A284" s="175"/>
      <c r="B284" s="324"/>
      <c r="C284" s="324"/>
      <c r="D284" s="324"/>
      <c r="E284" s="324"/>
    </row>
    <row r="285" spans="1:5" ht="16.5" customHeight="1">
      <c r="A285" s="175"/>
      <c r="B285" s="324"/>
      <c r="C285" s="324"/>
      <c r="D285" s="324"/>
      <c r="E285" s="324"/>
    </row>
    <row r="286" spans="1:5" ht="16.5" customHeight="1">
      <c r="A286" s="175"/>
      <c r="B286" s="324"/>
      <c r="C286" s="324"/>
      <c r="D286" s="324"/>
      <c r="E286" s="324"/>
    </row>
    <row r="287" spans="1:5" ht="16.5" customHeight="1">
      <c r="A287" s="175"/>
      <c r="B287" s="324"/>
      <c r="C287" s="324"/>
      <c r="D287" s="324"/>
      <c r="E287" s="324"/>
    </row>
    <row r="288" spans="1:5" ht="16.5" customHeight="1">
      <c r="A288" s="175"/>
      <c r="B288" s="324"/>
      <c r="C288" s="324"/>
      <c r="D288" s="324"/>
      <c r="E288" s="324"/>
    </row>
    <row r="289" spans="1:5" ht="16.5" customHeight="1">
      <c r="A289" s="175"/>
      <c r="B289" s="324"/>
      <c r="C289" s="324"/>
      <c r="D289" s="324"/>
      <c r="E289" s="324"/>
    </row>
    <row r="290" spans="1:5" ht="16.5" customHeight="1">
      <c r="A290" s="175"/>
      <c r="B290" s="324"/>
      <c r="C290" s="324"/>
      <c r="D290" s="324"/>
      <c r="E290" s="324"/>
    </row>
    <row r="291" spans="1:5" ht="16.5" customHeight="1">
      <c r="A291" s="175"/>
      <c r="B291" s="324"/>
      <c r="C291" s="324"/>
      <c r="D291" s="324"/>
      <c r="E291" s="324"/>
    </row>
    <row r="292" spans="1:5" ht="16.5" customHeight="1">
      <c r="A292" s="175"/>
      <c r="B292" s="324"/>
      <c r="C292" s="324"/>
      <c r="D292" s="324"/>
      <c r="E292" s="324"/>
    </row>
    <row r="293" spans="1:5" ht="16.5" customHeight="1">
      <c r="A293" s="175"/>
      <c r="B293" s="324"/>
      <c r="C293" s="324"/>
      <c r="D293" s="324"/>
      <c r="E293" s="324"/>
    </row>
    <row r="294" spans="1:5" ht="16.5" customHeight="1">
      <c r="A294" s="175"/>
      <c r="B294" s="324"/>
      <c r="C294" s="324"/>
      <c r="D294" s="324"/>
      <c r="E294" s="324"/>
    </row>
    <row r="295" spans="1:5" ht="16.5" customHeight="1">
      <c r="A295" s="175"/>
      <c r="B295" s="324"/>
      <c r="C295" s="324"/>
      <c r="D295" s="324"/>
      <c r="E295" s="324"/>
    </row>
    <row r="296" spans="1:5" ht="16.5" customHeight="1">
      <c r="A296" s="175"/>
      <c r="B296" s="324"/>
      <c r="C296" s="324"/>
      <c r="D296" s="324"/>
      <c r="E296" s="324"/>
    </row>
    <row r="297" spans="1:5" ht="16.5" customHeight="1">
      <c r="A297" s="175"/>
      <c r="B297" s="324"/>
      <c r="C297" s="324"/>
      <c r="D297" s="324"/>
      <c r="E297" s="324"/>
    </row>
    <row r="298" spans="1:5" ht="16.5" customHeight="1">
      <c r="A298" s="175"/>
      <c r="B298" s="324"/>
      <c r="C298" s="324"/>
      <c r="D298" s="324"/>
      <c r="E298" s="324"/>
    </row>
    <row r="299" spans="1:5" ht="16.5" customHeight="1">
      <c r="A299" s="175"/>
      <c r="B299" s="324"/>
      <c r="C299" s="324"/>
      <c r="D299" s="324"/>
      <c r="E299" s="324"/>
    </row>
    <row r="300" spans="1:5" ht="16.5" customHeight="1">
      <c r="A300" s="175"/>
      <c r="B300" s="324"/>
      <c r="C300" s="324"/>
      <c r="D300" s="324"/>
      <c r="E300" s="324"/>
    </row>
    <row r="301" spans="1:5" ht="16.5" customHeight="1">
      <c r="A301" s="175"/>
      <c r="B301" s="324"/>
      <c r="C301" s="324"/>
      <c r="D301" s="324"/>
      <c r="E301" s="324"/>
    </row>
    <row r="302" spans="1:5" ht="16.5" customHeight="1">
      <c r="A302" s="175"/>
      <c r="B302" s="324"/>
      <c r="C302" s="324"/>
      <c r="D302" s="324"/>
      <c r="E302" s="324"/>
    </row>
    <row r="303" spans="1:5" ht="16.5" customHeight="1">
      <c r="A303" s="175"/>
      <c r="B303" s="324"/>
      <c r="C303" s="324"/>
      <c r="D303" s="324"/>
      <c r="E303" s="324"/>
    </row>
    <row r="304" spans="1:5" ht="16.5" customHeight="1">
      <c r="A304" s="175"/>
      <c r="B304" s="324"/>
      <c r="C304" s="324"/>
      <c r="D304" s="324"/>
      <c r="E304" s="324"/>
    </row>
    <row r="305" spans="1:5" ht="16.5" customHeight="1">
      <c r="A305" s="175"/>
      <c r="B305" s="324"/>
      <c r="C305" s="324"/>
      <c r="D305" s="324"/>
      <c r="E305" s="324"/>
    </row>
    <row r="306" spans="1:5" ht="16.5" customHeight="1">
      <c r="A306" s="175"/>
      <c r="B306" s="324"/>
      <c r="C306" s="324"/>
      <c r="D306" s="324"/>
      <c r="E306" s="324"/>
    </row>
    <row r="307" spans="1:5" ht="16.5" customHeight="1">
      <c r="A307" s="175"/>
      <c r="B307" s="324"/>
      <c r="C307" s="324"/>
      <c r="D307" s="324"/>
      <c r="E307" s="324"/>
    </row>
    <row r="308" spans="1:5" ht="16.5" customHeight="1">
      <c r="A308" s="175"/>
      <c r="B308" s="324"/>
      <c r="C308" s="324"/>
      <c r="D308" s="324"/>
      <c r="E308" s="324"/>
    </row>
    <row r="309" spans="1:5" ht="16.5" customHeight="1">
      <c r="A309" s="175"/>
      <c r="B309" s="324"/>
      <c r="C309" s="324"/>
      <c r="D309" s="324"/>
      <c r="E309" s="324"/>
    </row>
    <row r="310" spans="1:5" ht="16.5" customHeight="1">
      <c r="A310" s="175"/>
      <c r="B310" s="324"/>
      <c r="C310" s="324"/>
      <c r="D310" s="324"/>
      <c r="E310" s="324"/>
    </row>
    <row r="311" spans="1:5" ht="16.5" customHeight="1">
      <c r="A311" s="175"/>
      <c r="B311" s="324"/>
      <c r="C311" s="324"/>
      <c r="D311" s="324"/>
      <c r="E311" s="324"/>
    </row>
    <row r="312" spans="1:5" ht="16.5" customHeight="1">
      <c r="A312" s="175"/>
      <c r="B312" s="324"/>
      <c r="C312" s="324"/>
      <c r="D312" s="324"/>
      <c r="E312" s="324"/>
    </row>
    <row r="313" spans="1:5" ht="16.5" customHeight="1">
      <c r="A313" s="175"/>
      <c r="B313" s="324"/>
      <c r="C313" s="324"/>
      <c r="D313" s="324"/>
      <c r="E313" s="324"/>
    </row>
    <row r="314" spans="1:5" ht="16.5" customHeight="1">
      <c r="A314" s="175"/>
      <c r="B314" s="324"/>
      <c r="C314" s="324"/>
      <c r="D314" s="324"/>
      <c r="E314" s="324"/>
    </row>
    <row r="315" spans="1:5" ht="16.5" customHeight="1">
      <c r="A315" s="175"/>
      <c r="B315" s="324"/>
      <c r="C315" s="324"/>
      <c r="D315" s="324"/>
      <c r="E315" s="324"/>
    </row>
    <row r="316" spans="1:5" ht="16.5" customHeight="1">
      <c r="A316" s="175"/>
      <c r="B316" s="324"/>
      <c r="C316" s="324"/>
      <c r="D316" s="324"/>
      <c r="E316" s="324"/>
    </row>
    <row r="317" spans="1:5" ht="16.5" customHeight="1">
      <c r="A317" s="175"/>
      <c r="B317" s="324"/>
      <c r="C317" s="324"/>
      <c r="D317" s="324"/>
      <c r="E317" s="324"/>
    </row>
    <row r="318" spans="1:5" ht="16.5" customHeight="1">
      <c r="A318" s="175"/>
      <c r="B318" s="324"/>
      <c r="C318" s="324"/>
      <c r="D318" s="324"/>
      <c r="E318" s="324"/>
    </row>
    <row r="319" spans="1:5" ht="16.5" customHeight="1">
      <c r="A319" s="175"/>
      <c r="B319" s="324"/>
      <c r="C319" s="324"/>
      <c r="D319" s="324"/>
      <c r="E319" s="324"/>
    </row>
    <row r="320" spans="1:5" ht="16.5" customHeight="1">
      <c r="A320" s="175"/>
      <c r="B320" s="324"/>
      <c r="C320" s="324"/>
      <c r="D320" s="324"/>
      <c r="E320" s="324"/>
    </row>
    <row r="321" spans="1:5" ht="16.5" customHeight="1">
      <c r="A321" s="175"/>
      <c r="B321" s="324"/>
      <c r="C321" s="324"/>
      <c r="D321" s="324"/>
      <c r="E321" s="324"/>
    </row>
    <row r="322" spans="1:5" ht="16.5" customHeight="1">
      <c r="A322" s="175"/>
      <c r="B322" s="324"/>
      <c r="C322" s="324"/>
      <c r="D322" s="324"/>
      <c r="E322" s="324"/>
    </row>
    <row r="323" spans="1:5" ht="16.5" customHeight="1">
      <c r="A323" s="175"/>
      <c r="B323" s="324"/>
      <c r="C323" s="324"/>
      <c r="D323" s="324"/>
      <c r="E323" s="324"/>
    </row>
    <row r="324" spans="1:5" ht="16.5" customHeight="1">
      <c r="A324" s="175"/>
      <c r="B324" s="324"/>
      <c r="C324" s="324"/>
      <c r="D324" s="324"/>
      <c r="E324" s="324"/>
    </row>
    <row r="325" spans="1:5" ht="16.5" customHeight="1">
      <c r="A325" s="175"/>
      <c r="B325" s="324"/>
      <c r="C325" s="324"/>
      <c r="D325" s="324"/>
      <c r="E325" s="324"/>
    </row>
    <row r="326" spans="1:5" ht="16.5" customHeight="1">
      <c r="A326" s="175"/>
      <c r="B326" s="324"/>
      <c r="C326" s="324"/>
      <c r="D326" s="324"/>
      <c r="E326" s="324"/>
    </row>
    <row r="327" spans="1:5" ht="16.5" customHeight="1">
      <c r="A327" s="175"/>
      <c r="B327" s="324"/>
      <c r="C327" s="324"/>
      <c r="D327" s="324"/>
      <c r="E327" s="324"/>
    </row>
    <row r="328" spans="1:5" ht="16.5" customHeight="1">
      <c r="A328" s="175"/>
      <c r="B328" s="324"/>
      <c r="C328" s="324"/>
      <c r="D328" s="324"/>
      <c r="E328" s="324"/>
    </row>
    <row r="329" spans="1:5" ht="16.5" customHeight="1">
      <c r="A329" s="175"/>
      <c r="B329" s="324"/>
      <c r="C329" s="324"/>
      <c r="D329" s="324"/>
      <c r="E329" s="324"/>
    </row>
    <row r="330" spans="1:5" ht="16.5" customHeight="1">
      <c r="A330" s="175"/>
      <c r="B330" s="324"/>
      <c r="C330" s="324"/>
      <c r="D330" s="324"/>
      <c r="E330" s="324"/>
    </row>
    <row r="331" spans="1:5" ht="16.5" customHeight="1">
      <c r="A331" s="175"/>
      <c r="B331" s="324"/>
      <c r="C331" s="324"/>
      <c r="D331" s="324"/>
      <c r="E331" s="324"/>
    </row>
    <row r="332" spans="1:5" ht="16.5" customHeight="1">
      <c r="A332" s="175"/>
      <c r="B332" s="324"/>
      <c r="C332" s="324"/>
      <c r="D332" s="324"/>
      <c r="E332" s="324"/>
    </row>
    <row r="333" spans="1:5" ht="16.5" customHeight="1">
      <c r="A333" s="175"/>
      <c r="B333" s="324"/>
      <c r="C333" s="324"/>
      <c r="D333" s="324"/>
      <c r="E333" s="324"/>
    </row>
    <row r="334" spans="1:5" ht="16.5" customHeight="1">
      <c r="A334" s="175"/>
      <c r="B334" s="324"/>
      <c r="C334" s="324"/>
      <c r="D334" s="324"/>
      <c r="E334" s="324"/>
    </row>
    <row r="335" spans="1:5" ht="16.5" customHeight="1">
      <c r="A335" s="175"/>
      <c r="B335" s="324"/>
      <c r="C335" s="324"/>
      <c r="D335" s="324"/>
      <c r="E335" s="324"/>
    </row>
    <row r="336" spans="1:5" ht="16.5" customHeight="1">
      <c r="A336" s="175"/>
      <c r="B336" s="324"/>
      <c r="C336" s="324"/>
      <c r="D336" s="324"/>
      <c r="E336" s="324"/>
    </row>
    <row r="337" spans="1:5" ht="16.5" customHeight="1">
      <c r="A337" s="175"/>
      <c r="B337" s="324"/>
      <c r="C337" s="324"/>
      <c r="D337" s="324"/>
      <c r="E337" s="324"/>
    </row>
    <row r="338" spans="1:5" ht="16.5" customHeight="1">
      <c r="A338" s="175"/>
      <c r="B338" s="324"/>
      <c r="C338" s="324"/>
      <c r="D338" s="324"/>
      <c r="E338" s="324"/>
    </row>
    <row r="339" spans="1:5" ht="16.5" customHeight="1">
      <c r="A339" s="175"/>
      <c r="B339" s="324"/>
      <c r="C339" s="324"/>
      <c r="D339" s="324"/>
      <c r="E339" s="324"/>
    </row>
    <row r="340" spans="1:5" ht="16.5" customHeight="1">
      <c r="A340" s="175"/>
      <c r="B340" s="324"/>
      <c r="C340" s="324"/>
      <c r="D340" s="324"/>
      <c r="E340" s="324"/>
    </row>
    <row r="341" spans="1:5" ht="16.5" customHeight="1">
      <c r="A341" s="175"/>
      <c r="B341" s="324"/>
      <c r="C341" s="324"/>
      <c r="D341" s="324"/>
      <c r="E341" s="324"/>
    </row>
    <row r="342" spans="1:5" ht="16.5" customHeight="1">
      <c r="A342" s="175"/>
      <c r="B342" s="324"/>
      <c r="C342" s="324"/>
      <c r="D342" s="324"/>
      <c r="E342" s="324"/>
    </row>
    <row r="343" spans="1:5" ht="16.5" customHeight="1">
      <c r="A343" s="175"/>
      <c r="B343" s="324"/>
      <c r="C343" s="324"/>
      <c r="D343" s="324"/>
      <c r="E343" s="324"/>
    </row>
    <row r="344" spans="1:5" ht="16.5" customHeight="1">
      <c r="A344" s="175"/>
      <c r="B344" s="324"/>
      <c r="C344" s="324"/>
      <c r="D344" s="324"/>
      <c r="E344" s="324"/>
    </row>
    <row r="345" spans="1:5" ht="16.5" customHeight="1">
      <c r="A345" s="175"/>
      <c r="B345" s="324"/>
      <c r="C345" s="324"/>
      <c r="D345" s="324"/>
      <c r="E345" s="324"/>
    </row>
    <row r="346" spans="1:5" ht="16.5" customHeight="1">
      <c r="A346" s="175"/>
      <c r="B346" s="324"/>
      <c r="C346" s="324"/>
      <c r="D346" s="324"/>
      <c r="E346" s="324"/>
    </row>
    <row r="347" spans="1:5" ht="16.5" customHeight="1">
      <c r="A347" s="175"/>
      <c r="B347" s="324"/>
      <c r="C347" s="324"/>
      <c r="D347" s="324"/>
      <c r="E347" s="324"/>
    </row>
    <row r="348" spans="1:5" ht="16.5" customHeight="1">
      <c r="A348" s="175"/>
      <c r="B348" s="324"/>
      <c r="C348" s="324"/>
      <c r="D348" s="324"/>
      <c r="E348" s="324"/>
    </row>
    <row r="349" spans="1:5" ht="16.5" customHeight="1">
      <c r="A349" s="175"/>
      <c r="B349" s="324"/>
      <c r="C349" s="324"/>
      <c r="D349" s="324"/>
      <c r="E349" s="324"/>
    </row>
    <row r="350" spans="1:5" ht="16.5" customHeight="1">
      <c r="A350" s="175"/>
      <c r="B350" s="324"/>
      <c r="C350" s="324"/>
      <c r="D350" s="324"/>
      <c r="E350" s="324"/>
    </row>
    <row r="351" spans="1:5" ht="16.5" customHeight="1">
      <c r="A351" s="175"/>
      <c r="B351" s="324"/>
      <c r="C351" s="324"/>
      <c r="D351" s="324"/>
      <c r="E351" s="324"/>
    </row>
    <row r="352" spans="1:5" ht="16.5" customHeight="1">
      <c r="A352" s="175"/>
      <c r="B352" s="324"/>
      <c r="C352" s="324"/>
      <c r="D352" s="324"/>
      <c r="E352" s="324"/>
    </row>
    <row r="353" spans="1:5" ht="16.5" customHeight="1">
      <c r="A353" s="175"/>
      <c r="B353" s="324"/>
      <c r="C353" s="324"/>
      <c r="D353" s="324"/>
      <c r="E353" s="324"/>
    </row>
    <row r="354" spans="1:5" ht="16.5" customHeight="1">
      <c r="A354" s="175"/>
      <c r="B354" s="324"/>
      <c r="C354" s="324"/>
      <c r="D354" s="324"/>
      <c r="E354" s="324"/>
    </row>
    <row r="355" spans="1:5" ht="16.5" customHeight="1">
      <c r="A355" s="175"/>
      <c r="B355" s="324"/>
      <c r="C355" s="324"/>
      <c r="D355" s="324"/>
      <c r="E355" s="324"/>
    </row>
    <row r="356" spans="1:5" ht="16.5" customHeight="1">
      <c r="A356" s="175"/>
      <c r="B356" s="324"/>
      <c r="C356" s="324"/>
      <c r="D356" s="324"/>
      <c r="E356" s="324"/>
    </row>
    <row r="357" spans="1:5" ht="16.5" customHeight="1">
      <c r="A357" s="175"/>
      <c r="B357" s="324"/>
      <c r="C357" s="324"/>
      <c r="D357" s="324"/>
      <c r="E357" s="324"/>
    </row>
    <row r="358" spans="1:5" ht="16.5" customHeight="1">
      <c r="A358" s="175"/>
      <c r="B358" s="324"/>
      <c r="C358" s="324"/>
      <c r="D358" s="324"/>
      <c r="E358" s="324"/>
    </row>
    <row r="359" spans="1:5" ht="16.5" customHeight="1">
      <c r="A359" s="175"/>
      <c r="B359" s="324"/>
      <c r="C359" s="324"/>
      <c r="D359" s="324"/>
      <c r="E359" s="324"/>
    </row>
    <row r="360" spans="1:5" ht="16.5" customHeight="1">
      <c r="A360" s="175"/>
      <c r="B360" s="324"/>
      <c r="C360" s="324"/>
      <c r="D360" s="324"/>
      <c r="E360" s="324"/>
    </row>
    <row r="361" spans="1:5" ht="16.5" customHeight="1">
      <c r="A361" s="175"/>
      <c r="B361" s="324"/>
      <c r="C361" s="324"/>
      <c r="D361" s="324"/>
      <c r="E361" s="324"/>
    </row>
    <row r="362" spans="1:5" ht="16.5" customHeight="1">
      <c r="A362" s="175"/>
      <c r="B362" s="324"/>
      <c r="C362" s="324"/>
      <c r="D362" s="324"/>
      <c r="E362" s="324"/>
    </row>
    <row r="363" spans="1:5" ht="16.5" customHeight="1">
      <c r="A363" s="175"/>
      <c r="B363" s="324"/>
      <c r="C363" s="324"/>
      <c r="D363" s="324"/>
      <c r="E363" s="324"/>
    </row>
    <row r="364" spans="1:5" ht="16.5" customHeight="1">
      <c r="A364" s="175"/>
      <c r="B364" s="324"/>
      <c r="C364" s="324"/>
      <c r="D364" s="324"/>
      <c r="E364" s="324"/>
    </row>
    <row r="365" spans="1:5" ht="16.5" customHeight="1">
      <c r="A365" s="175"/>
      <c r="B365" s="324"/>
      <c r="C365" s="324"/>
      <c r="D365" s="324"/>
      <c r="E365" s="324"/>
    </row>
    <row r="366" spans="1:5" ht="16.5" customHeight="1">
      <c r="A366" s="175"/>
      <c r="B366" s="324"/>
      <c r="C366" s="324"/>
      <c r="D366" s="324"/>
      <c r="E366" s="324"/>
    </row>
    <row r="367" spans="1:5" ht="16.5" customHeight="1">
      <c r="A367" s="175"/>
      <c r="B367" s="324"/>
      <c r="C367" s="324"/>
      <c r="D367" s="324"/>
      <c r="E367" s="324"/>
    </row>
    <row r="368" spans="1:5" ht="16.5" customHeight="1">
      <c r="A368" s="175"/>
      <c r="B368" s="324"/>
      <c r="C368" s="324"/>
      <c r="D368" s="324"/>
      <c r="E368" s="324"/>
    </row>
    <row r="369" spans="1:5" ht="16.5" customHeight="1">
      <c r="A369" s="175"/>
      <c r="B369" s="324"/>
      <c r="C369" s="324"/>
      <c r="D369" s="324"/>
      <c r="E369" s="324"/>
    </row>
    <row r="370" spans="1:5" ht="16.5" customHeight="1">
      <c r="A370" s="175"/>
      <c r="B370" s="324"/>
      <c r="C370" s="324"/>
      <c r="D370" s="324"/>
      <c r="E370" s="324"/>
    </row>
    <row r="371" spans="1:5" ht="16.5" customHeight="1">
      <c r="A371" s="175"/>
      <c r="B371" s="324"/>
      <c r="C371" s="324"/>
      <c r="D371" s="324"/>
      <c r="E371" s="324"/>
    </row>
    <row r="372" spans="1:5" ht="16.5" customHeight="1">
      <c r="A372" s="175"/>
      <c r="B372" s="324"/>
      <c r="C372" s="324"/>
      <c r="D372" s="324"/>
      <c r="E372" s="324"/>
    </row>
    <row r="373" spans="1:5" ht="16.5" customHeight="1">
      <c r="A373" s="175"/>
      <c r="B373" s="324"/>
      <c r="C373" s="324"/>
      <c r="D373" s="324"/>
      <c r="E373" s="324"/>
    </row>
    <row r="374" spans="1:5" ht="16.5" customHeight="1">
      <c r="A374" s="175"/>
      <c r="B374" s="324"/>
      <c r="C374" s="324"/>
      <c r="D374" s="324"/>
      <c r="E374" s="324"/>
    </row>
    <row r="375" spans="1:5" ht="16.5" customHeight="1">
      <c r="A375" s="175"/>
      <c r="B375" s="324"/>
      <c r="C375" s="324"/>
      <c r="D375" s="324"/>
      <c r="E375" s="324"/>
    </row>
    <row r="376" spans="1:5" ht="16.5" customHeight="1">
      <c r="A376" s="175"/>
      <c r="B376" s="324"/>
      <c r="C376" s="324"/>
      <c r="D376" s="324"/>
      <c r="E376" s="324"/>
    </row>
    <row r="377" spans="1:5" ht="16.5" customHeight="1">
      <c r="A377" s="175"/>
      <c r="B377" s="324"/>
      <c r="C377" s="324"/>
      <c r="D377" s="324"/>
      <c r="E377" s="324"/>
    </row>
    <row r="378" spans="1:5" ht="16.5" customHeight="1">
      <c r="A378" s="175"/>
      <c r="B378" s="324"/>
      <c r="C378" s="324"/>
      <c r="D378" s="324"/>
      <c r="E378" s="324"/>
    </row>
    <row r="379" spans="1:5" ht="16.5" customHeight="1">
      <c r="A379" s="175"/>
      <c r="B379" s="324"/>
      <c r="C379" s="324"/>
      <c r="D379" s="324"/>
      <c r="E379" s="324"/>
    </row>
    <row r="380" spans="1:5" ht="16.5" customHeight="1">
      <c r="A380" s="175"/>
      <c r="B380" s="324"/>
      <c r="C380" s="324"/>
      <c r="D380" s="324"/>
      <c r="E380" s="324"/>
    </row>
    <row r="381" spans="1:5" ht="16.5" customHeight="1">
      <c r="A381" s="175"/>
      <c r="B381" s="324"/>
      <c r="C381" s="324"/>
      <c r="D381" s="324"/>
      <c r="E381" s="324"/>
    </row>
    <row r="382" spans="1:5" ht="16.5" customHeight="1">
      <c r="A382" s="175"/>
      <c r="B382" s="324"/>
      <c r="C382" s="324"/>
      <c r="D382" s="324"/>
      <c r="E382" s="324"/>
    </row>
    <row r="383" spans="1:5" ht="16.5" customHeight="1">
      <c r="A383" s="175"/>
      <c r="B383" s="324"/>
      <c r="C383" s="324"/>
      <c r="D383" s="324"/>
      <c r="E383" s="324"/>
    </row>
    <row r="384" spans="1:5" ht="16.5" customHeight="1">
      <c r="A384" s="175"/>
      <c r="B384" s="324"/>
      <c r="C384" s="324"/>
      <c r="D384" s="324"/>
      <c r="E384" s="324"/>
    </row>
    <row r="385" spans="1:5" ht="16.5" customHeight="1">
      <c r="A385" s="175"/>
      <c r="B385" s="324"/>
      <c r="C385" s="324"/>
      <c r="D385" s="324"/>
      <c r="E385" s="324"/>
    </row>
    <row r="386" spans="1:5" ht="16.5" customHeight="1">
      <c r="A386" s="175"/>
      <c r="B386" s="324"/>
      <c r="C386" s="324"/>
      <c r="D386" s="324"/>
      <c r="E386" s="324"/>
    </row>
    <row r="387" spans="1:5" ht="16.5" customHeight="1">
      <c r="A387" s="175"/>
      <c r="B387" s="324"/>
      <c r="C387" s="324"/>
      <c r="D387" s="324"/>
      <c r="E387" s="324"/>
    </row>
    <row r="388" spans="1:5" ht="16.5" customHeight="1">
      <c r="A388" s="175"/>
      <c r="B388" s="324"/>
      <c r="C388" s="324"/>
      <c r="D388" s="324"/>
      <c r="E388" s="324"/>
    </row>
    <row r="389" spans="1:5" ht="16.5" customHeight="1">
      <c r="A389" s="175"/>
      <c r="B389" s="324"/>
      <c r="C389" s="324"/>
      <c r="D389" s="324"/>
      <c r="E389" s="324"/>
    </row>
    <row r="390" spans="1:5" ht="16.5" customHeight="1">
      <c r="A390" s="175"/>
      <c r="B390" s="324"/>
      <c r="C390" s="324"/>
      <c r="D390" s="324"/>
      <c r="E390" s="324"/>
    </row>
    <row r="391" spans="1:5" ht="16.5" customHeight="1">
      <c r="A391" s="175"/>
      <c r="B391" s="324"/>
      <c r="C391" s="324"/>
      <c r="D391" s="324"/>
      <c r="E391" s="324"/>
    </row>
    <row r="392" spans="1:5" ht="16.5" customHeight="1">
      <c r="A392" s="175"/>
      <c r="B392" s="324"/>
      <c r="C392" s="324"/>
      <c r="D392" s="324"/>
      <c r="E392" s="324"/>
    </row>
    <row r="393" spans="1:5" ht="16.5" customHeight="1">
      <c r="A393" s="175"/>
      <c r="B393" s="324"/>
      <c r="C393" s="324"/>
      <c r="D393" s="324"/>
      <c r="E393" s="324"/>
    </row>
    <row r="394" spans="1:5" ht="16.5" customHeight="1">
      <c r="A394" s="175"/>
      <c r="B394" s="324"/>
      <c r="C394" s="324"/>
      <c r="D394" s="324"/>
      <c r="E394" s="324"/>
    </row>
    <row r="395" spans="1:5" ht="16.5" customHeight="1">
      <c r="A395" s="175"/>
      <c r="B395" s="324"/>
      <c r="C395" s="324"/>
      <c r="D395" s="324"/>
      <c r="E395" s="324"/>
    </row>
    <row r="396" spans="1:5" ht="16.5" customHeight="1">
      <c r="A396" s="175"/>
      <c r="B396" s="324"/>
      <c r="C396" s="324"/>
      <c r="D396" s="324"/>
      <c r="E396" s="324"/>
    </row>
    <row r="397" spans="1:5" ht="16.5" customHeight="1">
      <c r="A397" s="175"/>
      <c r="B397" s="324"/>
      <c r="C397" s="324"/>
      <c r="D397" s="324"/>
      <c r="E397" s="324"/>
    </row>
    <row r="398" spans="1:5" ht="16.5" customHeight="1">
      <c r="A398" s="175"/>
      <c r="B398" s="324"/>
      <c r="C398" s="324"/>
      <c r="D398" s="324"/>
      <c r="E398" s="324"/>
    </row>
    <row r="399" spans="1:5" ht="16.5" customHeight="1">
      <c r="A399" s="175"/>
      <c r="B399" s="324"/>
      <c r="C399" s="324"/>
      <c r="D399" s="324"/>
      <c r="E399" s="324"/>
    </row>
    <row r="400" spans="1:5" ht="16.5" customHeight="1">
      <c r="A400" s="175"/>
      <c r="B400" s="324"/>
      <c r="C400" s="324"/>
      <c r="D400" s="324"/>
      <c r="E400" s="324"/>
    </row>
    <row r="401" spans="1:5" ht="16.5" customHeight="1">
      <c r="A401" s="175"/>
      <c r="B401" s="324"/>
      <c r="C401" s="324"/>
      <c r="D401" s="324"/>
      <c r="E401" s="324"/>
    </row>
    <row r="402" spans="1:5" ht="16.5" customHeight="1">
      <c r="A402" s="175"/>
      <c r="B402" s="324"/>
      <c r="C402" s="324"/>
      <c r="D402" s="324"/>
      <c r="E402" s="324"/>
    </row>
  </sheetData>
  <mergeCells count="1">
    <mergeCell ref="A1:F1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C00000"/>
  </sheetPr>
  <dimension ref="A1:J37"/>
  <sheetViews>
    <sheetView topLeftCell="A20" workbookViewId="0">
      <selection sqref="A1:G34"/>
    </sheetView>
  </sheetViews>
  <sheetFormatPr defaultRowHeight="18" customHeight="1"/>
  <cols>
    <col min="1" max="1" width="38" style="177" customWidth="1"/>
    <col min="2" max="6" width="8.7109375" style="177" customWidth="1"/>
    <col min="7" max="8" width="7.7109375" style="177" customWidth="1"/>
    <col min="9" max="16384" width="9.140625" style="177"/>
  </cols>
  <sheetData>
    <row r="1" spans="1:9" ht="39" customHeight="1">
      <c r="A1" s="841" t="s">
        <v>678</v>
      </c>
      <c r="B1" s="842"/>
      <c r="C1" s="842"/>
      <c r="D1" s="842"/>
      <c r="E1" s="842"/>
      <c r="F1" s="842"/>
      <c r="G1" s="842"/>
    </row>
    <row r="2" spans="1:9" ht="20.100000000000001" customHeight="1">
      <c r="A2" s="316"/>
      <c r="B2" s="322"/>
      <c r="C2" s="322"/>
      <c r="D2" s="322"/>
      <c r="E2" s="322"/>
      <c r="F2" s="322"/>
      <c r="G2" s="317"/>
      <c r="H2" s="320"/>
    </row>
    <row r="3" spans="1:9" ht="20.100000000000001" customHeight="1">
      <c r="A3" s="325"/>
      <c r="B3" s="845" t="s">
        <v>302</v>
      </c>
      <c r="C3" s="843" t="s">
        <v>295</v>
      </c>
      <c r="D3" s="843"/>
      <c r="E3" s="843"/>
      <c r="F3" s="843"/>
      <c r="G3" s="843"/>
      <c r="H3" s="327"/>
    </row>
    <row r="4" spans="1:9" ht="24" customHeight="1">
      <c r="A4" s="318"/>
      <c r="B4" s="846"/>
      <c r="C4" s="328" t="s">
        <v>296</v>
      </c>
      <c r="D4" s="329" t="s">
        <v>297</v>
      </c>
      <c r="E4" s="330" t="s">
        <v>611</v>
      </c>
      <c r="F4" s="330" t="s">
        <v>612</v>
      </c>
      <c r="G4" s="330" t="s">
        <v>613</v>
      </c>
      <c r="H4" s="327"/>
    </row>
    <row r="5" spans="1:9" ht="20.100000000000001" customHeight="1">
      <c r="A5" s="318"/>
      <c r="B5" s="847"/>
      <c r="C5" s="331" t="s">
        <v>298</v>
      </c>
      <c r="D5" s="331" t="s">
        <v>299</v>
      </c>
      <c r="E5" s="331" t="s">
        <v>299</v>
      </c>
      <c r="F5" s="331" t="s">
        <v>299</v>
      </c>
      <c r="G5" s="331" t="s">
        <v>299</v>
      </c>
      <c r="H5" s="327"/>
    </row>
    <row r="6" spans="1:9" ht="20.100000000000001" customHeight="1">
      <c r="A6" s="332"/>
      <c r="B6" s="333"/>
      <c r="C6" s="321"/>
      <c r="D6" s="334"/>
      <c r="E6" s="321"/>
      <c r="F6" s="327"/>
      <c r="G6" s="327"/>
    </row>
    <row r="7" spans="1:9" ht="18" customHeight="1">
      <c r="A7" s="332"/>
      <c r="B7" s="844" t="s">
        <v>36</v>
      </c>
      <c r="C7" s="844"/>
      <c r="D7" s="844"/>
      <c r="E7" s="844"/>
      <c r="F7" s="844"/>
      <c r="G7" s="844"/>
      <c r="H7" s="335"/>
    </row>
    <row r="8" spans="1:9" ht="18" customHeight="1">
      <c r="A8" s="318" t="s">
        <v>119</v>
      </c>
      <c r="B8" s="336">
        <f>B12+B10+B18</f>
        <v>331</v>
      </c>
      <c r="C8" s="336">
        <f t="shared" ref="C8:G8" si="0">C12+C10+C18</f>
        <v>233</v>
      </c>
      <c r="D8" s="336">
        <f t="shared" si="0"/>
        <v>64</v>
      </c>
      <c r="E8" s="336">
        <f t="shared" si="0"/>
        <v>29</v>
      </c>
      <c r="F8" s="336">
        <f t="shared" si="0"/>
        <v>4</v>
      </c>
      <c r="G8" s="336">
        <f t="shared" si="0"/>
        <v>1</v>
      </c>
      <c r="H8" s="336"/>
      <c r="I8" s="337"/>
    </row>
    <row r="9" spans="1:9" ht="18" customHeight="1">
      <c r="A9" s="318" t="s">
        <v>282</v>
      </c>
      <c r="B9" s="338">
        <v>1</v>
      </c>
      <c r="C9" s="338"/>
      <c r="D9" s="338"/>
      <c r="E9" s="338">
        <v>1</v>
      </c>
      <c r="F9" s="338"/>
      <c r="G9" s="338"/>
      <c r="H9" s="338"/>
      <c r="I9" s="337"/>
    </row>
    <row r="10" spans="1:9" ht="18" customHeight="1">
      <c r="A10" s="319" t="s">
        <v>283</v>
      </c>
      <c r="B10" s="339">
        <v>1</v>
      </c>
      <c r="C10" s="339"/>
      <c r="D10" s="339"/>
      <c r="E10" s="339">
        <v>1</v>
      </c>
      <c r="F10" s="339"/>
      <c r="G10" s="339"/>
      <c r="H10" s="339"/>
      <c r="I10" s="337"/>
    </row>
    <row r="11" spans="1:9" ht="18" customHeight="1">
      <c r="A11" s="319" t="s">
        <v>284</v>
      </c>
      <c r="B11" s="339"/>
      <c r="C11" s="339"/>
      <c r="D11" s="339"/>
      <c r="E11" s="339"/>
      <c r="F11" s="339"/>
      <c r="G11" s="339"/>
      <c r="H11" s="339"/>
      <c r="I11" s="337"/>
    </row>
    <row r="12" spans="1:9" ht="18" customHeight="1">
      <c r="A12" s="318" t="s">
        <v>527</v>
      </c>
      <c r="B12" s="338">
        <f>SUM(B13:B17)</f>
        <v>327</v>
      </c>
      <c r="C12" s="338">
        <f t="shared" ref="C12:G12" si="1">SUM(C13:C17)</f>
        <v>233</v>
      </c>
      <c r="D12" s="338">
        <f t="shared" si="1"/>
        <v>64</v>
      </c>
      <c r="E12" s="338">
        <f t="shared" si="1"/>
        <v>26</v>
      </c>
      <c r="F12" s="338">
        <f t="shared" si="1"/>
        <v>3</v>
      </c>
      <c r="G12" s="338">
        <f t="shared" si="1"/>
        <v>1</v>
      </c>
      <c r="H12" s="338"/>
      <c r="I12" s="337"/>
    </row>
    <row r="13" spans="1:9" ht="18" customHeight="1">
      <c r="A13" s="319" t="s">
        <v>285</v>
      </c>
      <c r="B13" s="339">
        <v>53</v>
      </c>
      <c r="C13" s="339">
        <v>46</v>
      </c>
      <c r="D13" s="339">
        <v>7</v>
      </c>
      <c r="E13" s="339"/>
      <c r="F13" s="339"/>
      <c r="G13" s="339"/>
      <c r="H13" s="339"/>
      <c r="I13" s="337"/>
    </row>
    <row r="14" spans="1:9" ht="18" customHeight="1">
      <c r="A14" s="319" t="s">
        <v>286</v>
      </c>
      <c r="B14" s="339"/>
      <c r="C14" s="339"/>
      <c r="D14" s="339"/>
      <c r="E14" s="339"/>
      <c r="F14" s="339"/>
      <c r="G14" s="339"/>
      <c r="H14" s="339"/>
      <c r="I14" s="337"/>
    </row>
    <row r="15" spans="1:9" ht="18" customHeight="1">
      <c r="A15" s="319" t="s">
        <v>287</v>
      </c>
      <c r="B15" s="339">
        <v>244</v>
      </c>
      <c r="C15" s="339">
        <v>171</v>
      </c>
      <c r="D15" s="339">
        <v>51</v>
      </c>
      <c r="E15" s="339">
        <v>20</v>
      </c>
      <c r="F15" s="339">
        <v>1</v>
      </c>
      <c r="G15" s="339">
        <v>1</v>
      </c>
      <c r="H15" s="339"/>
      <c r="I15" s="337"/>
    </row>
    <row r="16" spans="1:9" ht="18" customHeight="1">
      <c r="A16" s="319" t="s">
        <v>288</v>
      </c>
      <c r="B16" s="339"/>
      <c r="C16" s="339"/>
      <c r="D16" s="339"/>
      <c r="E16" s="339"/>
      <c r="F16" s="339"/>
      <c r="G16" s="339"/>
      <c r="H16" s="339"/>
      <c r="I16" s="337"/>
    </row>
    <row r="17" spans="1:10" ht="18" customHeight="1">
      <c r="A17" s="319" t="s">
        <v>289</v>
      </c>
      <c r="B17" s="339">
        <v>30</v>
      </c>
      <c r="C17" s="339">
        <v>16</v>
      </c>
      <c r="D17" s="339">
        <v>6</v>
      </c>
      <c r="E17" s="339">
        <v>6</v>
      </c>
      <c r="F17" s="339">
        <v>2</v>
      </c>
      <c r="G17" s="339"/>
      <c r="H17" s="339"/>
      <c r="I17" s="337"/>
    </row>
    <row r="18" spans="1:10" ht="18" customHeight="1">
      <c r="A18" s="318" t="s">
        <v>290</v>
      </c>
      <c r="B18" s="469">
        <v>3</v>
      </c>
      <c r="C18" s="469"/>
      <c r="D18" s="469"/>
      <c r="E18" s="469">
        <v>2</v>
      </c>
      <c r="F18" s="469">
        <v>1</v>
      </c>
      <c r="G18" s="469"/>
      <c r="H18" s="339"/>
      <c r="I18" s="337"/>
    </row>
    <row r="19" spans="1:10" ht="18" customHeight="1">
      <c r="A19" s="319" t="s">
        <v>291</v>
      </c>
      <c r="B19" s="339"/>
      <c r="C19" s="339"/>
      <c r="D19" s="339"/>
      <c r="E19" s="339"/>
      <c r="F19" s="339"/>
      <c r="G19" s="339"/>
      <c r="H19" s="339"/>
      <c r="I19" s="337"/>
    </row>
    <row r="20" spans="1:10" ht="18" customHeight="1">
      <c r="A20" s="319" t="s">
        <v>292</v>
      </c>
      <c r="B20" s="339">
        <v>3</v>
      </c>
      <c r="C20" s="339"/>
      <c r="D20" s="339"/>
      <c r="E20" s="339">
        <v>2</v>
      </c>
      <c r="F20" s="339">
        <v>1</v>
      </c>
      <c r="G20" s="339"/>
      <c r="H20" s="339"/>
      <c r="I20" s="337"/>
    </row>
    <row r="21" spans="1:10" ht="18" customHeight="1">
      <c r="A21" s="326"/>
      <c r="B21" s="844" t="s">
        <v>118</v>
      </c>
      <c r="C21" s="844"/>
      <c r="D21" s="844"/>
      <c r="E21" s="844"/>
      <c r="F21" s="844"/>
      <c r="G21" s="844"/>
      <c r="H21" s="335"/>
    </row>
    <row r="22" spans="1:10" ht="18" customHeight="1">
      <c r="A22" s="318" t="s">
        <v>119</v>
      </c>
      <c r="B22" s="670">
        <v>100</v>
      </c>
      <c r="C22" s="670">
        <v>100</v>
      </c>
      <c r="D22" s="670">
        <v>100</v>
      </c>
      <c r="E22" s="670">
        <v>100</v>
      </c>
      <c r="F22" s="670">
        <v>100</v>
      </c>
      <c r="G22" s="670">
        <v>100</v>
      </c>
      <c r="H22" s="340"/>
    </row>
    <row r="23" spans="1:10" ht="18" customHeight="1">
      <c r="A23" s="318" t="s">
        <v>282</v>
      </c>
      <c r="B23" s="670">
        <f>B9/B8*100</f>
        <v>0.30211480362537763</v>
      </c>
      <c r="C23" s="670"/>
      <c r="D23" s="670"/>
      <c r="E23" s="670">
        <f>E9/E8*100</f>
        <v>3.4482758620689653</v>
      </c>
      <c r="F23" s="670"/>
      <c r="G23" s="670"/>
      <c r="H23" s="178"/>
      <c r="I23" s="178"/>
      <c r="J23" s="178"/>
    </row>
    <row r="24" spans="1:10" ht="18" customHeight="1">
      <c r="A24" s="319" t="s">
        <v>283</v>
      </c>
      <c r="B24" s="671"/>
      <c r="C24" s="671"/>
      <c r="D24" s="671"/>
      <c r="E24" s="671"/>
      <c r="F24" s="671"/>
      <c r="G24" s="671"/>
      <c r="H24" s="178"/>
      <c r="I24" s="178"/>
      <c r="J24" s="178"/>
    </row>
    <row r="25" spans="1:10" ht="18" customHeight="1">
      <c r="A25" s="319" t="s">
        <v>284</v>
      </c>
      <c r="B25" s="671"/>
      <c r="C25" s="671"/>
      <c r="D25" s="671"/>
      <c r="E25" s="671"/>
      <c r="F25" s="671"/>
      <c r="G25" s="671"/>
      <c r="H25" s="178"/>
      <c r="I25" s="178"/>
      <c r="J25" s="178"/>
    </row>
    <row r="26" spans="1:10" ht="18" customHeight="1">
      <c r="A26" s="318" t="s">
        <v>527</v>
      </c>
      <c r="B26" s="670">
        <f>B12/B8*100</f>
        <v>98.791540785498484</v>
      </c>
      <c r="C26" s="670">
        <f t="shared" ref="C26:G26" si="2">C12/C8*100</f>
        <v>100</v>
      </c>
      <c r="D26" s="670">
        <f t="shared" si="2"/>
        <v>100</v>
      </c>
      <c r="E26" s="670">
        <f t="shared" si="2"/>
        <v>89.65517241379311</v>
      </c>
      <c r="F26" s="670">
        <f t="shared" si="2"/>
        <v>75</v>
      </c>
      <c r="G26" s="670">
        <f t="shared" si="2"/>
        <v>100</v>
      </c>
      <c r="H26" s="178"/>
      <c r="I26" s="178"/>
      <c r="J26" s="178"/>
    </row>
    <row r="27" spans="1:10" ht="18" customHeight="1">
      <c r="A27" s="319" t="s">
        <v>285</v>
      </c>
      <c r="B27" s="671">
        <f>B13/B8*100</f>
        <v>16.012084592145015</v>
      </c>
      <c r="C27" s="671">
        <f>C13/C8*100</f>
        <v>19.742489270386265</v>
      </c>
      <c r="D27" s="671">
        <f>D13/D8*100</f>
        <v>10.9375</v>
      </c>
      <c r="E27" s="671"/>
      <c r="F27" s="671"/>
      <c r="G27" s="671"/>
      <c r="H27" s="178"/>
      <c r="I27" s="178"/>
      <c r="J27" s="178"/>
    </row>
    <row r="28" spans="1:10" ht="18" customHeight="1">
      <c r="A28" s="319" t="s">
        <v>286</v>
      </c>
      <c r="B28" s="671"/>
      <c r="C28" s="671"/>
      <c r="D28" s="671"/>
      <c r="E28" s="671"/>
      <c r="F28" s="671"/>
      <c r="G28" s="671"/>
      <c r="H28" s="178"/>
      <c r="I28" s="178"/>
      <c r="J28" s="178"/>
    </row>
    <row r="29" spans="1:10" ht="18" customHeight="1">
      <c r="A29" s="319" t="s">
        <v>287</v>
      </c>
      <c r="B29" s="671">
        <f>B15/B8*100</f>
        <v>73.716012084592137</v>
      </c>
      <c r="C29" s="671">
        <f t="shared" ref="C29:G29" si="3">C15/C8*100</f>
        <v>73.39055793991416</v>
      </c>
      <c r="D29" s="671">
        <f t="shared" si="3"/>
        <v>79.6875</v>
      </c>
      <c r="E29" s="671">
        <f t="shared" si="3"/>
        <v>68.965517241379317</v>
      </c>
      <c r="F29" s="671">
        <f t="shared" si="3"/>
        <v>25</v>
      </c>
      <c r="G29" s="671">
        <f t="shared" si="3"/>
        <v>100</v>
      </c>
      <c r="H29" s="341"/>
      <c r="I29" s="178"/>
      <c r="J29" s="178"/>
    </row>
    <row r="30" spans="1:10" ht="18" customHeight="1">
      <c r="A30" s="319" t="s">
        <v>288</v>
      </c>
      <c r="B30" s="671"/>
      <c r="C30" s="671"/>
      <c r="D30" s="671"/>
      <c r="E30" s="671"/>
      <c r="F30" s="671"/>
      <c r="G30" s="671"/>
      <c r="H30" s="341"/>
      <c r="I30" s="178"/>
      <c r="J30" s="178"/>
    </row>
    <row r="31" spans="1:10" ht="18" customHeight="1">
      <c r="A31" s="319" t="s">
        <v>289</v>
      </c>
      <c r="B31" s="671">
        <f>B17/B8*100</f>
        <v>9.0634441087613293</v>
      </c>
      <c r="C31" s="671">
        <f>C17/C8*100</f>
        <v>6.866952789699571</v>
      </c>
      <c r="D31" s="671">
        <f>D17/D8*100</f>
        <v>9.375</v>
      </c>
      <c r="E31" s="671">
        <f>E17/E8*100</f>
        <v>20.689655172413794</v>
      </c>
      <c r="F31" s="671">
        <f>F17/F8*100</f>
        <v>50</v>
      </c>
      <c r="G31" s="671"/>
      <c r="H31" s="341"/>
      <c r="I31" s="178"/>
      <c r="J31" s="178"/>
    </row>
    <row r="32" spans="1:10" ht="18" customHeight="1">
      <c r="A32" s="318" t="s">
        <v>290</v>
      </c>
      <c r="B32" s="672">
        <f>B18/B8*100</f>
        <v>0.90634441087613304</v>
      </c>
      <c r="C32" s="672"/>
      <c r="D32" s="672"/>
      <c r="E32" s="672">
        <f>E18/E8*100</f>
        <v>6.8965517241379306</v>
      </c>
      <c r="F32" s="672">
        <f>F18/F8*100</f>
        <v>25</v>
      </c>
      <c r="G32" s="672"/>
      <c r="H32" s="341"/>
      <c r="I32" s="178"/>
      <c r="J32" s="178"/>
    </row>
    <row r="33" spans="1:10" ht="18" customHeight="1">
      <c r="A33" s="319" t="s">
        <v>291</v>
      </c>
      <c r="B33" s="671"/>
      <c r="C33" s="671"/>
      <c r="D33" s="671"/>
      <c r="E33" s="671"/>
      <c r="F33" s="671"/>
      <c r="G33" s="671"/>
      <c r="H33" s="341"/>
      <c r="I33" s="178"/>
      <c r="J33" s="178"/>
    </row>
    <row r="34" spans="1:10" ht="18" customHeight="1">
      <c r="A34" s="319" t="s">
        <v>292</v>
      </c>
      <c r="B34" s="671">
        <f>B20/B8*100</f>
        <v>0.90634441087613304</v>
      </c>
      <c r="C34" s="671"/>
      <c r="D34" s="671"/>
      <c r="E34" s="671">
        <f>E20/E8*100</f>
        <v>6.8965517241379306</v>
      </c>
      <c r="F34" s="671">
        <f>F20/F8*100</f>
        <v>25</v>
      </c>
      <c r="G34" s="671"/>
      <c r="H34" s="341"/>
      <c r="I34" s="178"/>
      <c r="J34" s="178"/>
    </row>
    <row r="35" spans="1:10" ht="20.100000000000001" customHeight="1"/>
    <row r="36" spans="1:10" ht="20.100000000000001" customHeight="1"/>
    <row r="37" spans="1:10" ht="20.100000000000001" customHeight="1"/>
  </sheetData>
  <mergeCells count="5">
    <mergeCell ref="C3:G3"/>
    <mergeCell ref="B7:G7"/>
    <mergeCell ref="B21:G21"/>
    <mergeCell ref="A1:G1"/>
    <mergeCell ref="B3:B5"/>
  </mergeCells>
  <pageMargins left="0.75" right="0.5" top="0.75" bottom="0.75" header="0.5" footer="0.25"/>
  <pageSetup paperSize="9" firstPageNumber="37" orientation="portrait" useFirstPageNumber="1"/>
  <headerFooter alignWithMargins="0">
    <oddFooter>&amp;C&amp;11&amp;P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C00000"/>
  </sheetPr>
  <dimension ref="A1:G181"/>
  <sheetViews>
    <sheetView topLeftCell="A95" workbookViewId="0">
      <selection sqref="A1:G99"/>
    </sheetView>
  </sheetViews>
  <sheetFormatPr defaultRowHeight="18" customHeight="1"/>
  <cols>
    <col min="1" max="1" width="38" style="175" customWidth="1"/>
    <col min="2" max="6" width="8.7109375" style="175" customWidth="1"/>
    <col min="7" max="7" width="7.7109375" style="175" customWidth="1"/>
    <col min="8" max="8" width="8.140625" style="175" bestFit="1" customWidth="1"/>
    <col min="9" max="9" width="10.140625" style="175" bestFit="1" customWidth="1"/>
    <col min="10" max="10" width="10.7109375" style="175" customWidth="1"/>
    <col min="11" max="16384" width="9.140625" style="175"/>
  </cols>
  <sheetData>
    <row r="1" spans="1:7" ht="33" customHeight="1">
      <c r="A1" s="849" t="s">
        <v>679</v>
      </c>
      <c r="B1" s="850"/>
      <c r="C1" s="850"/>
      <c r="D1" s="850"/>
      <c r="E1" s="850"/>
      <c r="F1" s="850"/>
      <c r="G1" s="850"/>
    </row>
    <row r="2" spans="1:7" ht="20.100000000000001" customHeight="1">
      <c r="A2" s="343"/>
      <c r="B2" s="342"/>
      <c r="C2" s="342"/>
      <c r="D2" s="176"/>
      <c r="E2" s="342"/>
    </row>
    <row r="3" spans="1:7" ht="20.100000000000001" customHeight="1">
      <c r="A3" s="344" t="s">
        <v>100</v>
      </c>
      <c r="B3" s="344"/>
      <c r="C3" s="342"/>
      <c r="D3" s="342"/>
      <c r="E3" s="345"/>
      <c r="G3" s="346" t="s">
        <v>36</v>
      </c>
    </row>
    <row r="4" spans="1:7" ht="20.100000000000001" customHeight="1">
      <c r="A4" s="325"/>
      <c r="B4" s="845" t="s">
        <v>302</v>
      </c>
      <c r="C4" s="848" t="s">
        <v>295</v>
      </c>
      <c r="D4" s="848"/>
      <c r="E4" s="848"/>
      <c r="F4" s="848"/>
      <c r="G4" s="848"/>
    </row>
    <row r="5" spans="1:7" ht="26.25" customHeight="1">
      <c r="A5" s="318"/>
      <c r="B5" s="846"/>
      <c r="C5" s="328" t="s">
        <v>296</v>
      </c>
      <c r="D5" s="329" t="s">
        <v>297</v>
      </c>
      <c r="E5" s="330" t="s">
        <v>611</v>
      </c>
      <c r="F5" s="330" t="s">
        <v>612</v>
      </c>
      <c r="G5" s="330" t="s">
        <v>613</v>
      </c>
    </row>
    <row r="6" spans="1:7" ht="20.100000000000001" customHeight="1">
      <c r="A6" s="318"/>
      <c r="B6" s="847"/>
      <c r="C6" s="331" t="s">
        <v>298</v>
      </c>
      <c r="D6" s="331" t="s">
        <v>299</v>
      </c>
      <c r="E6" s="331" t="s">
        <v>299</v>
      </c>
      <c r="F6" s="331" t="s">
        <v>299</v>
      </c>
      <c r="G6" s="331" t="s">
        <v>299</v>
      </c>
    </row>
    <row r="7" spans="1:7" ht="20.100000000000001" customHeight="1"/>
    <row r="8" spans="1:7" ht="20.100000000000001" customHeight="1">
      <c r="A8" s="674" t="s">
        <v>119</v>
      </c>
      <c r="B8" s="673">
        <f>B10+B15+B39+B40+B45+B49+B53+B58+B61+B67+B70+B71+B86+B91+B96</f>
        <v>331</v>
      </c>
      <c r="C8" s="673">
        <f>C10+C15+C39+C40+C45+C49+C53+C58+C61+C67+C70+C71+C86+C91+C96</f>
        <v>233</v>
      </c>
      <c r="D8" s="673">
        <f t="shared" ref="D8:G8" si="0">D10+D15+D39+D40+D45+D49+D53+D58+D61+D67+D70+D71+D86+D91+D96</f>
        <v>64</v>
      </c>
      <c r="E8" s="673">
        <f t="shared" si="0"/>
        <v>29</v>
      </c>
      <c r="F8" s="673">
        <f t="shared" si="0"/>
        <v>4</v>
      </c>
      <c r="G8" s="673">
        <f t="shared" si="0"/>
        <v>1</v>
      </c>
    </row>
    <row r="9" spans="1:7" ht="20.100000000000001" customHeight="1">
      <c r="A9" s="675" t="s">
        <v>294</v>
      </c>
      <c r="B9" s="662"/>
      <c r="C9" s="662"/>
      <c r="D9" s="662"/>
      <c r="E9" s="662"/>
      <c r="F9" s="662"/>
      <c r="G9" s="662"/>
    </row>
    <row r="10" spans="1:7" ht="20.100000000000001" customHeight="1">
      <c r="A10" s="676" t="s">
        <v>528</v>
      </c>
      <c r="B10" s="662">
        <v>13</v>
      </c>
      <c r="C10" s="662">
        <v>8</v>
      </c>
      <c r="D10" s="662">
        <v>3</v>
      </c>
      <c r="E10" s="662">
        <v>1</v>
      </c>
      <c r="F10" s="662">
        <v>1</v>
      </c>
      <c r="G10" s="662"/>
    </row>
    <row r="11" spans="1:7" ht="20.100000000000001" customHeight="1">
      <c r="A11" s="677" t="s">
        <v>529</v>
      </c>
      <c r="B11" s="662">
        <v>9</v>
      </c>
      <c r="C11" s="662">
        <v>6</v>
      </c>
      <c r="D11" s="662">
        <v>3</v>
      </c>
      <c r="E11" s="662"/>
      <c r="F11" s="662"/>
      <c r="G11" s="662"/>
    </row>
    <row r="12" spans="1:7" ht="20.100000000000001" customHeight="1">
      <c r="A12" s="677" t="s">
        <v>530</v>
      </c>
      <c r="B12" s="662">
        <v>1</v>
      </c>
      <c r="C12" s="662">
        <v>1</v>
      </c>
      <c r="D12" s="662"/>
      <c r="E12" s="662"/>
      <c r="F12" s="662"/>
      <c r="G12" s="662"/>
    </row>
    <row r="13" spans="1:7" ht="20.100000000000001" customHeight="1">
      <c r="A13" s="677" t="s">
        <v>531</v>
      </c>
      <c r="B13" s="662">
        <v>3</v>
      </c>
      <c r="C13" s="662">
        <v>1</v>
      </c>
      <c r="D13" s="662"/>
      <c r="E13" s="662">
        <v>1</v>
      </c>
      <c r="F13" s="662">
        <v>1</v>
      </c>
      <c r="G13" s="662"/>
    </row>
    <row r="14" spans="1:7" ht="20.100000000000001" customHeight="1">
      <c r="A14" s="678" t="s">
        <v>532</v>
      </c>
      <c r="B14" s="662"/>
      <c r="C14" s="662"/>
      <c r="D14" s="662"/>
      <c r="E14" s="662"/>
      <c r="F14" s="662"/>
      <c r="G14" s="662"/>
    </row>
    <row r="15" spans="1:7" ht="20.100000000000001" customHeight="1">
      <c r="A15" s="678" t="s">
        <v>533</v>
      </c>
      <c r="B15" s="662">
        <v>25</v>
      </c>
      <c r="C15" s="662">
        <v>6</v>
      </c>
      <c r="D15" s="662">
        <v>9</v>
      </c>
      <c r="E15" s="662">
        <v>6</v>
      </c>
      <c r="F15" s="662">
        <v>3</v>
      </c>
      <c r="G15" s="662">
        <v>1</v>
      </c>
    </row>
    <row r="16" spans="1:7" ht="20.100000000000001" customHeight="1">
      <c r="A16" s="679" t="s">
        <v>254</v>
      </c>
      <c r="B16" s="662">
        <v>8</v>
      </c>
      <c r="C16" s="662">
        <v>1</v>
      </c>
      <c r="D16" s="662">
        <v>3</v>
      </c>
      <c r="E16" s="662">
        <v>1</v>
      </c>
      <c r="F16" s="662">
        <v>2</v>
      </c>
      <c r="G16" s="662">
        <v>1</v>
      </c>
    </row>
    <row r="17" spans="1:7" ht="20.100000000000001" customHeight="1">
      <c r="A17" s="679" t="s">
        <v>534</v>
      </c>
      <c r="B17" s="662">
        <v>1</v>
      </c>
      <c r="C17" s="662">
        <v>1</v>
      </c>
      <c r="D17" s="662"/>
      <c r="E17" s="662"/>
      <c r="F17" s="662"/>
      <c r="G17" s="662"/>
    </row>
    <row r="18" spans="1:7" ht="18" customHeight="1">
      <c r="A18" s="679" t="s">
        <v>535</v>
      </c>
      <c r="B18" s="662"/>
      <c r="C18" s="662"/>
      <c r="D18" s="662"/>
      <c r="E18" s="662"/>
      <c r="F18" s="662"/>
      <c r="G18" s="662"/>
    </row>
    <row r="19" spans="1:7" ht="18" customHeight="1">
      <c r="A19" s="679" t="s">
        <v>536</v>
      </c>
      <c r="B19" s="662">
        <v>1</v>
      </c>
      <c r="C19" s="662"/>
      <c r="D19" s="662"/>
      <c r="E19" s="662">
        <v>1</v>
      </c>
      <c r="F19" s="662"/>
      <c r="G19" s="662"/>
    </row>
    <row r="20" spans="1:7" ht="18" customHeight="1">
      <c r="A20" s="679" t="s">
        <v>537</v>
      </c>
      <c r="B20" s="662">
        <v>2</v>
      </c>
      <c r="C20" s="662"/>
      <c r="D20" s="662">
        <v>1</v>
      </c>
      <c r="E20" s="662">
        <v>1</v>
      </c>
      <c r="F20" s="662"/>
      <c r="G20" s="662"/>
    </row>
    <row r="21" spans="1:7" ht="18" customHeight="1">
      <c r="A21" s="679" t="s">
        <v>259</v>
      </c>
      <c r="B21" s="662">
        <v>2</v>
      </c>
      <c r="C21" s="662"/>
      <c r="D21" s="662">
        <v>1</v>
      </c>
      <c r="E21" s="662">
        <v>1</v>
      </c>
      <c r="F21" s="662"/>
      <c r="G21" s="662"/>
    </row>
    <row r="22" spans="1:7" ht="18" customHeight="1">
      <c r="A22" s="679" t="s">
        <v>260</v>
      </c>
      <c r="B22" s="662"/>
      <c r="C22" s="662"/>
      <c r="D22" s="662"/>
      <c r="E22" s="662"/>
      <c r="F22" s="662"/>
      <c r="G22" s="662"/>
    </row>
    <row r="23" spans="1:7" ht="18" customHeight="1">
      <c r="A23" s="679" t="s">
        <v>261</v>
      </c>
      <c r="B23" s="662">
        <v>1</v>
      </c>
      <c r="C23" s="662"/>
      <c r="D23" s="662"/>
      <c r="E23" s="662">
        <v>1</v>
      </c>
      <c r="F23" s="662"/>
      <c r="G23" s="662"/>
    </row>
    <row r="24" spans="1:7" ht="18" customHeight="1">
      <c r="A24" s="679" t="s">
        <v>538</v>
      </c>
      <c r="B24" s="662"/>
      <c r="C24" s="662"/>
      <c r="D24" s="662"/>
      <c r="E24" s="662"/>
      <c r="F24" s="662"/>
      <c r="G24" s="662"/>
    </row>
    <row r="25" spans="1:7" ht="18" customHeight="1">
      <c r="A25" s="679" t="s">
        <v>539</v>
      </c>
      <c r="B25" s="662">
        <v>1</v>
      </c>
      <c r="C25" s="662"/>
      <c r="D25" s="662"/>
      <c r="E25" s="662">
        <v>1</v>
      </c>
      <c r="F25" s="662"/>
      <c r="G25" s="662"/>
    </row>
    <row r="26" spans="1:7" ht="18" customHeight="1">
      <c r="A26" s="679" t="s">
        <v>540</v>
      </c>
      <c r="B26" s="662"/>
      <c r="C26" s="662"/>
      <c r="D26" s="662"/>
      <c r="E26" s="662"/>
      <c r="F26" s="662"/>
      <c r="G26" s="662"/>
    </row>
    <row r="27" spans="1:7" ht="18" customHeight="1">
      <c r="A27" s="679" t="s">
        <v>265</v>
      </c>
      <c r="B27" s="662">
        <v>2</v>
      </c>
      <c r="C27" s="662">
        <v>1</v>
      </c>
      <c r="D27" s="662">
        <v>1</v>
      </c>
      <c r="E27" s="662"/>
      <c r="F27" s="662"/>
      <c r="G27" s="662"/>
    </row>
    <row r="28" spans="1:7" ht="18" customHeight="1">
      <c r="A28" s="679" t="s">
        <v>541</v>
      </c>
      <c r="B28" s="662">
        <v>1</v>
      </c>
      <c r="C28" s="662">
        <v>1</v>
      </c>
      <c r="D28" s="662"/>
      <c r="E28" s="662"/>
      <c r="F28" s="662"/>
      <c r="G28" s="662"/>
    </row>
    <row r="29" spans="1:7" ht="18" customHeight="1">
      <c r="A29" s="679" t="s">
        <v>267</v>
      </c>
      <c r="B29" s="662"/>
      <c r="C29" s="662"/>
      <c r="D29" s="662"/>
      <c r="E29" s="662"/>
      <c r="F29" s="662"/>
      <c r="G29" s="662"/>
    </row>
    <row r="30" spans="1:7" ht="18" customHeight="1">
      <c r="A30" s="679" t="s">
        <v>542</v>
      </c>
      <c r="B30" s="662">
        <v>3</v>
      </c>
      <c r="C30" s="662">
        <v>2</v>
      </c>
      <c r="D30" s="662"/>
      <c r="E30" s="662">
        <v>1</v>
      </c>
      <c r="F30" s="662"/>
      <c r="G30" s="662"/>
    </row>
    <row r="31" spans="1:7" ht="18" customHeight="1">
      <c r="A31" s="669" t="s">
        <v>671</v>
      </c>
      <c r="B31" s="662"/>
      <c r="C31" s="662"/>
      <c r="D31" s="662"/>
      <c r="E31" s="662"/>
      <c r="F31" s="662"/>
      <c r="G31" s="662"/>
    </row>
    <row r="32" spans="1:7" ht="18" customHeight="1">
      <c r="A32" s="669" t="s">
        <v>672</v>
      </c>
      <c r="B32" s="662"/>
      <c r="C32" s="662"/>
      <c r="D32" s="662"/>
      <c r="E32" s="662"/>
      <c r="F32" s="662"/>
      <c r="G32" s="662"/>
    </row>
    <row r="33" spans="1:7" ht="18" customHeight="1">
      <c r="A33" s="669" t="s">
        <v>673</v>
      </c>
      <c r="B33" s="662"/>
      <c r="C33" s="662"/>
      <c r="D33" s="662"/>
      <c r="E33" s="662"/>
      <c r="F33" s="662"/>
      <c r="G33" s="662"/>
    </row>
    <row r="34" spans="1:7" ht="18" customHeight="1">
      <c r="A34" s="669" t="s">
        <v>674</v>
      </c>
      <c r="B34" s="662"/>
      <c r="C34" s="662"/>
      <c r="D34" s="662"/>
      <c r="E34" s="662"/>
      <c r="F34" s="662"/>
      <c r="G34" s="662"/>
    </row>
    <row r="35" spans="1:7" ht="18" customHeight="1">
      <c r="A35" s="679" t="s">
        <v>543</v>
      </c>
      <c r="B35" s="662">
        <v>1</v>
      </c>
      <c r="C35" s="662"/>
      <c r="D35" s="662">
        <v>1</v>
      </c>
      <c r="E35" s="662"/>
      <c r="F35" s="662"/>
      <c r="G35" s="662"/>
    </row>
    <row r="36" spans="1:7" ht="18" customHeight="1">
      <c r="A36" s="679" t="s">
        <v>544</v>
      </c>
      <c r="B36" s="662">
        <v>2</v>
      </c>
      <c r="C36" s="662"/>
      <c r="D36" s="662">
        <v>2</v>
      </c>
      <c r="E36" s="662"/>
      <c r="F36" s="662"/>
      <c r="G36" s="662"/>
    </row>
    <row r="37" spans="1:7" ht="18" customHeight="1">
      <c r="A37" s="679" t="s">
        <v>545</v>
      </c>
      <c r="B37" s="662"/>
      <c r="C37" s="662"/>
      <c r="D37" s="662"/>
      <c r="E37" s="662"/>
      <c r="F37" s="662"/>
      <c r="G37" s="662"/>
    </row>
    <row r="38" spans="1:7" ht="18" customHeight="1">
      <c r="A38" s="669" t="s">
        <v>677</v>
      </c>
      <c r="B38" s="662"/>
      <c r="C38" s="662"/>
      <c r="D38" s="662"/>
      <c r="E38" s="662"/>
      <c r="F38" s="662"/>
      <c r="G38" s="662"/>
    </row>
    <row r="39" spans="1:7" ht="18" customHeight="1">
      <c r="A39" s="678" t="s">
        <v>547</v>
      </c>
      <c r="B39" s="662">
        <v>25</v>
      </c>
      <c r="C39" s="662">
        <v>24</v>
      </c>
      <c r="D39" s="662"/>
      <c r="E39" s="662">
        <v>1</v>
      </c>
      <c r="F39" s="662"/>
      <c r="G39" s="662"/>
    </row>
    <row r="40" spans="1:7" ht="18" customHeight="1">
      <c r="A40" s="678" t="s">
        <v>548</v>
      </c>
      <c r="B40" s="662">
        <v>1</v>
      </c>
      <c r="C40" s="662"/>
      <c r="D40" s="662">
        <v>1</v>
      </c>
      <c r="E40" s="662"/>
      <c r="F40" s="662"/>
      <c r="G40" s="662"/>
    </row>
    <row r="41" spans="1:7" ht="18" customHeight="1">
      <c r="A41" s="679" t="s">
        <v>549</v>
      </c>
      <c r="B41" s="662"/>
      <c r="C41" s="662"/>
      <c r="D41" s="662"/>
      <c r="E41" s="662"/>
      <c r="F41" s="662"/>
      <c r="G41" s="662"/>
    </row>
    <row r="42" spans="1:7" ht="18" customHeight="1">
      <c r="A42" s="679" t="s">
        <v>550</v>
      </c>
      <c r="B42" s="662"/>
      <c r="C42" s="662"/>
      <c r="D42" s="662"/>
      <c r="E42" s="662"/>
      <c r="F42" s="662"/>
      <c r="G42" s="662"/>
    </row>
    <row r="43" spans="1:7" ht="18" customHeight="1">
      <c r="A43" s="679" t="s">
        <v>551</v>
      </c>
      <c r="B43" s="662"/>
      <c r="C43" s="662"/>
      <c r="D43" s="662"/>
      <c r="E43" s="662"/>
      <c r="F43" s="662"/>
      <c r="G43" s="662"/>
    </row>
    <row r="44" spans="1:7" ht="18" customHeight="1">
      <c r="A44" s="679" t="s">
        <v>552</v>
      </c>
      <c r="B44" s="662"/>
      <c r="C44" s="662"/>
      <c r="D44" s="662"/>
      <c r="E44" s="662"/>
      <c r="F44" s="662"/>
      <c r="G44" s="662"/>
    </row>
    <row r="45" spans="1:7" ht="18" customHeight="1">
      <c r="A45" s="678" t="s">
        <v>553</v>
      </c>
      <c r="B45" s="662">
        <v>56</v>
      </c>
      <c r="C45" s="662">
        <v>34</v>
      </c>
      <c r="D45" s="662">
        <v>17</v>
      </c>
      <c r="E45" s="662">
        <v>5</v>
      </c>
      <c r="F45" s="662"/>
      <c r="G45" s="662"/>
    </row>
    <row r="46" spans="1:7" ht="18" customHeight="1">
      <c r="A46" s="679" t="s">
        <v>554</v>
      </c>
      <c r="B46" s="662">
        <v>16</v>
      </c>
      <c r="C46" s="662">
        <v>6</v>
      </c>
      <c r="D46" s="662">
        <v>7</v>
      </c>
      <c r="E46" s="662">
        <v>3</v>
      </c>
      <c r="F46" s="662"/>
      <c r="G46" s="662"/>
    </row>
    <row r="47" spans="1:7" ht="18" customHeight="1">
      <c r="A47" s="679" t="s">
        <v>555</v>
      </c>
      <c r="B47" s="662">
        <v>31</v>
      </c>
      <c r="C47" s="662">
        <v>18</v>
      </c>
      <c r="D47" s="662">
        <v>9</v>
      </c>
      <c r="E47" s="662">
        <v>4</v>
      </c>
      <c r="F47" s="662"/>
      <c r="G47" s="662"/>
    </row>
    <row r="48" spans="1:7" ht="18" customHeight="1">
      <c r="A48" s="679" t="s">
        <v>556</v>
      </c>
      <c r="B48" s="662">
        <v>9</v>
      </c>
      <c r="C48" s="662">
        <v>6</v>
      </c>
      <c r="D48" s="662">
        <v>3</v>
      </c>
      <c r="E48" s="662"/>
      <c r="F48" s="662"/>
      <c r="G48" s="662"/>
    </row>
    <row r="49" spans="1:7" ht="18" customHeight="1">
      <c r="A49" s="678" t="s">
        <v>557</v>
      </c>
      <c r="B49" s="662">
        <v>163</v>
      </c>
      <c r="C49" s="662">
        <v>128</v>
      </c>
      <c r="D49" s="662">
        <v>24</v>
      </c>
      <c r="E49" s="662">
        <v>11</v>
      </c>
      <c r="F49" s="662"/>
      <c r="G49" s="662"/>
    </row>
    <row r="50" spans="1:7" ht="18" customHeight="1">
      <c r="A50" s="679" t="s">
        <v>558</v>
      </c>
      <c r="B50" s="662">
        <v>3</v>
      </c>
      <c r="C50" s="662">
        <v>2</v>
      </c>
      <c r="D50" s="662">
        <v>1</v>
      </c>
      <c r="E50" s="662"/>
      <c r="F50" s="662"/>
      <c r="G50" s="662"/>
    </row>
    <row r="51" spans="1:7" ht="18" customHeight="1">
      <c r="A51" s="679" t="s">
        <v>559</v>
      </c>
      <c r="B51" s="662">
        <v>73</v>
      </c>
      <c r="C51" s="662">
        <v>56</v>
      </c>
      <c r="D51" s="662">
        <v>10</v>
      </c>
      <c r="E51" s="662">
        <v>7</v>
      </c>
      <c r="F51" s="662"/>
      <c r="G51" s="662"/>
    </row>
    <row r="52" spans="1:7" ht="18" customHeight="1">
      <c r="A52" s="679" t="s">
        <v>560</v>
      </c>
      <c r="B52" s="662">
        <v>87</v>
      </c>
      <c r="C52" s="662">
        <v>70</v>
      </c>
      <c r="D52" s="662">
        <v>13</v>
      </c>
      <c r="E52" s="662">
        <v>4</v>
      </c>
      <c r="F52" s="662"/>
      <c r="G52" s="662"/>
    </row>
    <row r="53" spans="1:7" ht="18" customHeight="1">
      <c r="A53" s="678" t="s">
        <v>561</v>
      </c>
      <c r="B53" s="662">
        <v>4</v>
      </c>
      <c r="C53" s="662">
        <v>4</v>
      </c>
      <c r="D53" s="662"/>
      <c r="E53" s="662"/>
      <c r="F53" s="662"/>
      <c r="G53" s="662"/>
    </row>
    <row r="54" spans="1:7" ht="18" customHeight="1">
      <c r="A54" s="679" t="s">
        <v>562</v>
      </c>
      <c r="B54" s="662">
        <v>4</v>
      </c>
      <c r="C54" s="662">
        <v>4</v>
      </c>
      <c r="D54" s="662"/>
      <c r="E54" s="662"/>
      <c r="F54" s="662"/>
      <c r="G54" s="662"/>
    </row>
    <row r="55" spans="1:7" ht="18" customHeight="1">
      <c r="A55" s="679" t="s">
        <v>563</v>
      </c>
      <c r="B55" s="662"/>
      <c r="C55" s="662"/>
      <c r="D55" s="662"/>
      <c r="E55" s="662"/>
      <c r="F55" s="662"/>
      <c r="G55" s="662"/>
    </row>
    <row r="56" spans="1:7" ht="18" customHeight="1">
      <c r="A56" s="679" t="s">
        <v>564</v>
      </c>
      <c r="B56" s="662"/>
      <c r="C56" s="662"/>
      <c r="D56" s="662"/>
      <c r="E56" s="662"/>
      <c r="F56" s="662"/>
      <c r="G56" s="662"/>
    </row>
    <row r="57" spans="1:7" ht="18" customHeight="1">
      <c r="A57" s="679" t="s">
        <v>565</v>
      </c>
      <c r="B57" s="662"/>
      <c r="C57" s="662"/>
      <c r="D57" s="662"/>
      <c r="E57" s="662"/>
      <c r="F57" s="662"/>
      <c r="G57" s="662"/>
    </row>
    <row r="58" spans="1:7" ht="18" customHeight="1">
      <c r="A58" s="678" t="s">
        <v>566</v>
      </c>
      <c r="B58" s="662">
        <v>3</v>
      </c>
      <c r="C58" s="662">
        <v>3</v>
      </c>
      <c r="D58" s="662"/>
      <c r="E58" s="662"/>
      <c r="F58" s="662"/>
      <c r="G58" s="662"/>
    </row>
    <row r="59" spans="1:7" ht="18" customHeight="1">
      <c r="A59" s="679" t="s">
        <v>567</v>
      </c>
      <c r="B59" s="662">
        <v>3</v>
      </c>
      <c r="C59" s="662">
        <v>3</v>
      </c>
      <c r="D59" s="662"/>
      <c r="E59" s="662"/>
      <c r="F59" s="662"/>
      <c r="G59" s="662"/>
    </row>
    <row r="60" spans="1:7" ht="18" customHeight="1">
      <c r="A60" s="679" t="s">
        <v>568</v>
      </c>
      <c r="B60" s="662"/>
      <c r="C60" s="662"/>
      <c r="D60" s="662"/>
      <c r="E60" s="662"/>
      <c r="F60" s="662"/>
      <c r="G60" s="662"/>
    </row>
    <row r="61" spans="1:7" ht="18" customHeight="1">
      <c r="A61" s="678" t="s">
        <v>569</v>
      </c>
      <c r="B61" s="662">
        <v>1</v>
      </c>
      <c r="C61" s="662">
        <v>1</v>
      </c>
      <c r="D61" s="662"/>
      <c r="E61" s="662"/>
      <c r="F61" s="662"/>
      <c r="G61" s="662"/>
    </row>
    <row r="62" spans="1:7" ht="18" customHeight="1">
      <c r="A62" s="679" t="s">
        <v>570</v>
      </c>
      <c r="B62" s="662"/>
      <c r="C62" s="662"/>
      <c r="D62" s="662"/>
      <c r="E62" s="662"/>
      <c r="F62" s="662"/>
      <c r="G62" s="662"/>
    </row>
    <row r="63" spans="1:7" ht="18" customHeight="1">
      <c r="A63" s="679" t="s">
        <v>571</v>
      </c>
      <c r="B63" s="662"/>
      <c r="C63" s="662"/>
      <c r="D63" s="662"/>
      <c r="E63" s="662"/>
      <c r="F63" s="662"/>
      <c r="G63" s="662"/>
    </row>
    <row r="64" spans="1:7" ht="18" customHeight="1">
      <c r="A64" s="679" t="s">
        <v>572</v>
      </c>
      <c r="B64" s="662">
        <v>1</v>
      </c>
      <c r="C64" s="662">
        <v>1</v>
      </c>
      <c r="D64" s="662"/>
      <c r="E64" s="662"/>
      <c r="F64" s="662"/>
      <c r="G64" s="662"/>
    </row>
    <row r="65" spans="1:7" ht="18" customHeight="1">
      <c r="A65" s="679" t="s">
        <v>573</v>
      </c>
      <c r="B65" s="662"/>
      <c r="C65" s="662"/>
      <c r="D65" s="662"/>
      <c r="E65" s="662"/>
      <c r="F65" s="662"/>
      <c r="G65" s="662"/>
    </row>
    <row r="66" spans="1:7" ht="18" customHeight="1">
      <c r="A66" s="679" t="s">
        <v>574</v>
      </c>
      <c r="B66" s="662"/>
      <c r="C66" s="662"/>
      <c r="D66" s="662"/>
      <c r="E66" s="662"/>
      <c r="F66" s="662"/>
      <c r="G66" s="662"/>
    </row>
    <row r="67" spans="1:7" ht="18" customHeight="1">
      <c r="A67" s="678" t="s">
        <v>575</v>
      </c>
      <c r="B67" s="662">
        <v>1</v>
      </c>
      <c r="C67" s="662">
        <v>1</v>
      </c>
      <c r="D67" s="662"/>
      <c r="E67" s="662"/>
      <c r="F67" s="662"/>
      <c r="G67" s="662"/>
    </row>
    <row r="68" spans="1:7" ht="18" customHeight="1">
      <c r="A68" s="679" t="s">
        <v>576</v>
      </c>
      <c r="B68" s="662">
        <v>1</v>
      </c>
      <c r="C68" s="662">
        <v>1</v>
      </c>
      <c r="D68" s="662"/>
      <c r="E68" s="662"/>
      <c r="F68" s="662"/>
      <c r="G68" s="662"/>
    </row>
    <row r="69" spans="1:7" ht="18" customHeight="1">
      <c r="A69" s="679" t="s">
        <v>577</v>
      </c>
      <c r="B69" s="662"/>
      <c r="C69" s="662"/>
      <c r="D69" s="662"/>
      <c r="E69" s="662"/>
      <c r="F69" s="662"/>
      <c r="G69" s="662"/>
    </row>
    <row r="70" spans="1:7" ht="18" customHeight="1">
      <c r="A70" s="678" t="s">
        <v>578</v>
      </c>
      <c r="B70" s="662">
        <v>13</v>
      </c>
      <c r="C70" s="662">
        <v>10</v>
      </c>
      <c r="D70" s="662">
        <v>3</v>
      </c>
      <c r="E70" s="662"/>
      <c r="F70" s="662"/>
      <c r="G70" s="662"/>
    </row>
    <row r="71" spans="1:7" ht="18" customHeight="1">
      <c r="A71" s="678" t="s">
        <v>579</v>
      </c>
      <c r="B71" s="662">
        <v>17</v>
      </c>
      <c r="C71" s="662">
        <v>10</v>
      </c>
      <c r="D71" s="662">
        <v>6</v>
      </c>
      <c r="E71" s="662">
        <v>1</v>
      </c>
      <c r="F71" s="662"/>
      <c r="G71" s="662"/>
    </row>
    <row r="72" spans="1:7" ht="18" customHeight="1">
      <c r="A72" s="679" t="s">
        <v>580</v>
      </c>
      <c r="B72" s="662"/>
      <c r="C72" s="662"/>
      <c r="D72" s="662"/>
      <c r="E72" s="662"/>
      <c r="F72" s="662"/>
      <c r="G72" s="662"/>
    </row>
    <row r="73" spans="1:7" ht="18" customHeight="1">
      <c r="A73" s="679" t="s">
        <v>581</v>
      </c>
      <c r="B73" s="662">
        <v>1</v>
      </c>
      <c r="C73" s="662"/>
      <c r="D73" s="662"/>
      <c r="E73" s="662">
        <v>1</v>
      </c>
      <c r="F73" s="662"/>
      <c r="G73" s="662"/>
    </row>
    <row r="74" spans="1:7" ht="18" customHeight="1">
      <c r="A74" s="679" t="s">
        <v>582</v>
      </c>
      <c r="B74" s="662">
        <v>15</v>
      </c>
      <c r="C74" s="662">
        <v>10</v>
      </c>
      <c r="D74" s="662">
        <v>5</v>
      </c>
      <c r="E74" s="662">
        <v>1</v>
      </c>
      <c r="F74" s="662"/>
      <c r="G74" s="662"/>
    </row>
    <row r="75" spans="1:7" ht="18" customHeight="1">
      <c r="A75" s="679" t="s">
        <v>583</v>
      </c>
      <c r="B75" s="662">
        <v>1</v>
      </c>
      <c r="C75" s="662"/>
      <c r="D75" s="662">
        <v>1</v>
      </c>
      <c r="E75" s="662"/>
      <c r="F75" s="662"/>
      <c r="G75" s="662"/>
    </row>
    <row r="76" spans="1:7" ht="18" customHeight="1">
      <c r="A76" s="679" t="s">
        <v>584</v>
      </c>
      <c r="B76" s="662"/>
      <c r="C76" s="662"/>
      <c r="D76" s="662"/>
      <c r="E76" s="662"/>
      <c r="F76" s="662"/>
      <c r="G76" s="662"/>
    </row>
    <row r="77" spans="1:7" ht="18" customHeight="1">
      <c r="A77" s="679" t="s">
        <v>585</v>
      </c>
      <c r="B77" s="662"/>
      <c r="C77" s="662"/>
      <c r="D77" s="662"/>
      <c r="E77" s="662"/>
      <c r="F77" s="662"/>
      <c r="G77" s="662"/>
    </row>
    <row r="78" spans="1:7" ht="18" customHeight="1">
      <c r="A78" s="679" t="s">
        <v>586</v>
      </c>
      <c r="B78" s="662"/>
      <c r="C78" s="662"/>
      <c r="D78" s="662"/>
      <c r="E78" s="662"/>
      <c r="F78" s="662"/>
      <c r="G78" s="662"/>
    </row>
    <row r="79" spans="1:7" ht="18" customHeight="1">
      <c r="A79" s="678" t="s">
        <v>587</v>
      </c>
      <c r="B79" s="662"/>
      <c r="C79" s="662"/>
      <c r="D79" s="662"/>
      <c r="E79" s="662"/>
      <c r="F79" s="662"/>
      <c r="G79" s="662"/>
    </row>
    <row r="80" spans="1:7" ht="18" customHeight="1">
      <c r="A80" s="679" t="s">
        <v>588</v>
      </c>
      <c r="B80" s="662"/>
      <c r="C80" s="662"/>
      <c r="D80" s="662"/>
      <c r="E80" s="662"/>
      <c r="F80" s="662"/>
      <c r="G80" s="662"/>
    </row>
    <row r="81" spans="1:7" ht="18" customHeight="1">
      <c r="A81" s="679" t="s">
        <v>589</v>
      </c>
      <c r="B81" s="662"/>
      <c r="C81" s="662"/>
      <c r="D81" s="662"/>
      <c r="E81" s="662"/>
      <c r="F81" s="662"/>
      <c r="G81" s="662"/>
    </row>
    <row r="82" spans="1:7" ht="18" customHeight="1">
      <c r="A82" s="679" t="s">
        <v>590</v>
      </c>
      <c r="B82" s="662"/>
      <c r="C82" s="662"/>
      <c r="D82" s="662"/>
      <c r="E82" s="662"/>
      <c r="F82" s="662"/>
      <c r="G82" s="662"/>
    </row>
    <row r="83" spans="1:7" ht="18" customHeight="1">
      <c r="A83" s="679" t="s">
        <v>591</v>
      </c>
      <c r="B83" s="662"/>
      <c r="C83" s="662"/>
      <c r="D83" s="662"/>
      <c r="E83" s="662"/>
      <c r="F83" s="662"/>
      <c r="G83" s="662"/>
    </row>
    <row r="84" spans="1:7" ht="18" customHeight="1">
      <c r="A84" s="679" t="s">
        <v>592</v>
      </c>
      <c r="B84" s="662"/>
      <c r="C84" s="662"/>
      <c r="D84" s="662"/>
      <c r="E84" s="662"/>
      <c r="F84" s="662"/>
      <c r="G84" s="662"/>
    </row>
    <row r="85" spans="1:7" ht="18" customHeight="1">
      <c r="A85" s="679" t="s">
        <v>593</v>
      </c>
      <c r="B85" s="662"/>
      <c r="C85" s="662"/>
      <c r="D85" s="662"/>
      <c r="E85" s="662"/>
      <c r="F85" s="662"/>
      <c r="G85" s="662"/>
    </row>
    <row r="86" spans="1:7" ht="18" customHeight="1">
      <c r="A86" s="678" t="s">
        <v>594</v>
      </c>
      <c r="B86" s="662">
        <v>4</v>
      </c>
      <c r="C86" s="662">
        <v>2</v>
      </c>
      <c r="D86" s="662">
        <v>1</v>
      </c>
      <c r="E86" s="662">
        <v>1</v>
      </c>
      <c r="F86" s="662"/>
      <c r="G86" s="662"/>
    </row>
    <row r="87" spans="1:7" ht="18" customHeight="1">
      <c r="A87" s="678" t="s">
        <v>595</v>
      </c>
      <c r="B87" s="662"/>
      <c r="C87" s="662"/>
      <c r="D87" s="662"/>
      <c r="E87" s="662"/>
      <c r="F87" s="662"/>
      <c r="G87" s="662"/>
    </row>
    <row r="88" spans="1:7" ht="18" customHeight="1">
      <c r="A88" s="679" t="s">
        <v>596</v>
      </c>
      <c r="B88" s="662"/>
      <c r="C88" s="662"/>
      <c r="D88" s="662"/>
      <c r="E88" s="662"/>
      <c r="F88" s="662"/>
      <c r="G88" s="662"/>
    </row>
    <row r="89" spans="1:7" ht="18" customHeight="1">
      <c r="A89" s="679" t="s">
        <v>597</v>
      </c>
      <c r="B89" s="662"/>
      <c r="C89" s="662"/>
      <c r="D89" s="662"/>
      <c r="E89" s="662"/>
      <c r="F89" s="662"/>
      <c r="G89" s="662"/>
    </row>
    <row r="90" spans="1:7" ht="18" customHeight="1">
      <c r="A90" s="679" t="s">
        <v>598</v>
      </c>
      <c r="B90" s="662"/>
      <c r="C90" s="662"/>
      <c r="D90" s="662"/>
      <c r="E90" s="662"/>
      <c r="F90" s="662"/>
      <c r="G90" s="662"/>
    </row>
    <row r="91" spans="1:7" ht="18" customHeight="1">
      <c r="A91" s="678" t="s">
        <v>599</v>
      </c>
      <c r="B91" s="662">
        <v>3</v>
      </c>
      <c r="C91" s="662">
        <v>2</v>
      </c>
      <c r="D91" s="662"/>
      <c r="E91" s="662">
        <v>1</v>
      </c>
      <c r="F91" s="662"/>
      <c r="G91" s="662"/>
    </row>
    <row r="92" spans="1:7" ht="18" customHeight="1">
      <c r="A92" s="679" t="s">
        <v>600</v>
      </c>
      <c r="B92" s="662">
        <v>3</v>
      </c>
      <c r="C92" s="662">
        <v>2</v>
      </c>
      <c r="D92" s="662"/>
      <c r="E92" s="662">
        <v>1</v>
      </c>
      <c r="F92" s="662"/>
      <c r="G92" s="662"/>
    </row>
    <row r="93" spans="1:7" ht="18" customHeight="1">
      <c r="A93" s="679" t="s">
        <v>601</v>
      </c>
      <c r="B93" s="662"/>
      <c r="C93" s="662"/>
      <c r="D93" s="662"/>
      <c r="E93" s="662"/>
      <c r="F93" s="662"/>
      <c r="G93" s="662"/>
    </row>
    <row r="94" spans="1:7" ht="18" customHeight="1">
      <c r="A94" s="679" t="s">
        <v>602</v>
      </c>
      <c r="B94" s="662"/>
      <c r="C94" s="662"/>
      <c r="D94" s="662"/>
      <c r="E94" s="662"/>
      <c r="F94" s="662"/>
      <c r="G94" s="662"/>
    </row>
    <row r="95" spans="1:7" ht="18" customHeight="1">
      <c r="A95" s="679" t="s">
        <v>603</v>
      </c>
      <c r="B95" s="662"/>
      <c r="C95" s="662"/>
      <c r="D95" s="662"/>
      <c r="E95" s="662"/>
      <c r="F95" s="662"/>
      <c r="G95" s="662"/>
    </row>
    <row r="96" spans="1:7" ht="18" customHeight="1">
      <c r="A96" s="678" t="s">
        <v>604</v>
      </c>
      <c r="B96" s="662">
        <v>2</v>
      </c>
      <c r="C96" s="662"/>
      <c r="D96" s="662"/>
      <c r="E96" s="662">
        <v>2</v>
      </c>
      <c r="F96" s="662"/>
      <c r="G96" s="662"/>
    </row>
    <row r="97" spans="1:7" ht="18" customHeight="1">
      <c r="A97" s="669" t="s">
        <v>680</v>
      </c>
      <c r="B97" s="662"/>
      <c r="C97" s="662"/>
      <c r="D97" s="662"/>
      <c r="E97" s="662"/>
      <c r="F97" s="662"/>
      <c r="G97" s="662"/>
    </row>
    <row r="98" spans="1:7" ht="18" customHeight="1">
      <c r="A98" s="679" t="s">
        <v>606</v>
      </c>
      <c r="B98" s="662"/>
      <c r="C98" s="662"/>
      <c r="D98" s="662"/>
      <c r="E98" s="662"/>
      <c r="F98" s="662"/>
      <c r="G98" s="662"/>
    </row>
    <row r="99" spans="1:7" ht="18" customHeight="1">
      <c r="A99" s="679" t="s">
        <v>607</v>
      </c>
      <c r="B99" s="662">
        <v>2</v>
      </c>
      <c r="C99" s="662"/>
      <c r="D99" s="662"/>
      <c r="E99" s="662">
        <v>2</v>
      </c>
      <c r="F99" s="662"/>
      <c r="G99" s="662"/>
    </row>
    <row r="100" spans="1:7" ht="18" customHeight="1">
      <c r="B100" s="367"/>
      <c r="C100" s="367"/>
      <c r="D100" s="367"/>
      <c r="E100" s="367"/>
      <c r="F100" s="367"/>
      <c r="G100" s="367"/>
    </row>
    <row r="101" spans="1:7" ht="18" customHeight="1">
      <c r="B101" s="367"/>
      <c r="C101" s="367"/>
      <c r="D101" s="367"/>
      <c r="E101" s="367"/>
      <c r="F101" s="367"/>
      <c r="G101" s="367"/>
    </row>
    <row r="102" spans="1:7" ht="18" customHeight="1">
      <c r="B102" s="367"/>
      <c r="C102" s="367"/>
      <c r="D102" s="367"/>
      <c r="E102" s="367"/>
      <c r="F102" s="367"/>
      <c r="G102" s="367"/>
    </row>
    <row r="103" spans="1:7" ht="18" customHeight="1">
      <c r="B103" s="367"/>
      <c r="C103" s="367"/>
      <c r="D103" s="367"/>
      <c r="E103" s="367"/>
      <c r="F103" s="367"/>
      <c r="G103" s="367"/>
    </row>
    <row r="104" spans="1:7" ht="18" customHeight="1">
      <c r="B104" s="367"/>
      <c r="C104" s="367"/>
      <c r="D104" s="367"/>
      <c r="E104" s="367"/>
      <c r="F104" s="367"/>
      <c r="G104" s="367"/>
    </row>
    <row r="105" spans="1:7" ht="18" customHeight="1">
      <c r="B105" s="367"/>
      <c r="C105" s="367"/>
      <c r="D105" s="367"/>
      <c r="E105" s="367"/>
      <c r="F105" s="367"/>
      <c r="G105" s="367"/>
    </row>
    <row r="106" spans="1:7" ht="18" customHeight="1">
      <c r="B106" s="367"/>
      <c r="C106" s="367"/>
      <c r="D106" s="367"/>
      <c r="E106" s="367"/>
      <c r="F106" s="367"/>
      <c r="G106" s="367"/>
    </row>
    <row r="107" spans="1:7" ht="18" customHeight="1">
      <c r="B107" s="367"/>
      <c r="C107" s="367"/>
      <c r="D107" s="367"/>
      <c r="E107" s="367"/>
      <c r="F107" s="367"/>
      <c r="G107" s="367"/>
    </row>
    <row r="108" spans="1:7" ht="18" customHeight="1">
      <c r="B108" s="367"/>
      <c r="C108" s="367"/>
      <c r="D108" s="367"/>
      <c r="E108" s="367"/>
      <c r="F108" s="367"/>
      <c r="G108" s="367"/>
    </row>
    <row r="109" spans="1:7" ht="18" customHeight="1">
      <c r="B109" s="367"/>
      <c r="C109" s="367"/>
      <c r="D109" s="367"/>
      <c r="E109" s="367"/>
      <c r="F109" s="367"/>
      <c r="G109" s="367"/>
    </row>
    <row r="110" spans="1:7" ht="18" customHeight="1">
      <c r="B110" s="367"/>
      <c r="C110" s="367"/>
      <c r="D110" s="367"/>
      <c r="E110" s="367"/>
      <c r="F110" s="367"/>
      <c r="G110" s="367"/>
    </row>
    <row r="111" spans="1:7" ht="18" customHeight="1">
      <c r="B111" s="367"/>
      <c r="C111" s="367"/>
      <c r="D111" s="367"/>
      <c r="E111" s="367"/>
      <c r="F111" s="367"/>
      <c r="G111" s="367"/>
    </row>
    <row r="112" spans="1:7" ht="18" customHeight="1">
      <c r="B112" s="367"/>
      <c r="C112" s="367"/>
      <c r="D112" s="367"/>
      <c r="E112" s="367"/>
      <c r="F112" s="367"/>
      <c r="G112" s="367"/>
    </row>
    <row r="113" spans="2:7" ht="18" customHeight="1">
      <c r="B113" s="367"/>
      <c r="C113" s="367"/>
      <c r="D113" s="367"/>
      <c r="E113" s="367"/>
      <c r="F113" s="367"/>
      <c r="G113" s="367"/>
    </row>
    <row r="114" spans="2:7" ht="18" customHeight="1">
      <c r="B114" s="367"/>
      <c r="C114" s="367"/>
      <c r="D114" s="367"/>
      <c r="E114" s="367"/>
      <c r="F114" s="367"/>
      <c r="G114" s="367"/>
    </row>
    <row r="115" spans="2:7" ht="18" customHeight="1">
      <c r="B115" s="367"/>
      <c r="C115" s="367"/>
      <c r="D115" s="367"/>
      <c r="E115" s="367"/>
      <c r="F115" s="367"/>
      <c r="G115" s="367"/>
    </row>
    <row r="116" spans="2:7" ht="18" customHeight="1">
      <c r="B116" s="367"/>
      <c r="C116" s="367"/>
      <c r="D116" s="367"/>
      <c r="E116" s="367"/>
      <c r="F116" s="367"/>
      <c r="G116" s="367"/>
    </row>
    <row r="117" spans="2:7" ht="18" customHeight="1">
      <c r="B117" s="367"/>
      <c r="C117" s="367"/>
      <c r="D117" s="367"/>
      <c r="E117" s="367"/>
      <c r="F117" s="367"/>
      <c r="G117" s="367"/>
    </row>
    <row r="118" spans="2:7" ht="18" customHeight="1">
      <c r="B118" s="367"/>
      <c r="C118" s="367"/>
      <c r="D118" s="367"/>
      <c r="E118" s="367"/>
      <c r="F118" s="367"/>
      <c r="G118" s="367"/>
    </row>
    <row r="119" spans="2:7" ht="18" customHeight="1">
      <c r="B119" s="367"/>
      <c r="C119" s="367"/>
      <c r="D119" s="367"/>
      <c r="E119" s="367"/>
      <c r="F119" s="367"/>
      <c r="G119" s="367"/>
    </row>
    <row r="120" spans="2:7" ht="18" customHeight="1">
      <c r="B120" s="367"/>
      <c r="C120" s="367"/>
      <c r="D120" s="367"/>
      <c r="E120" s="367"/>
      <c r="F120" s="367"/>
      <c r="G120" s="367"/>
    </row>
    <row r="121" spans="2:7" ht="18" customHeight="1">
      <c r="B121" s="367"/>
      <c r="C121" s="367"/>
      <c r="D121" s="367"/>
      <c r="E121" s="367"/>
      <c r="F121" s="367"/>
      <c r="G121" s="367"/>
    </row>
    <row r="122" spans="2:7" ht="18" customHeight="1">
      <c r="B122" s="367"/>
      <c r="C122" s="367"/>
      <c r="D122" s="367"/>
      <c r="E122" s="367"/>
      <c r="F122" s="367"/>
      <c r="G122" s="367"/>
    </row>
    <row r="123" spans="2:7" ht="18" customHeight="1">
      <c r="B123" s="367"/>
      <c r="C123" s="367"/>
      <c r="D123" s="367"/>
      <c r="E123" s="367"/>
      <c r="F123" s="367"/>
      <c r="G123" s="367"/>
    </row>
    <row r="124" spans="2:7" ht="18" customHeight="1">
      <c r="B124" s="367"/>
      <c r="C124" s="367"/>
      <c r="D124" s="367"/>
      <c r="E124" s="367"/>
      <c r="F124" s="367"/>
      <c r="G124" s="367"/>
    </row>
    <row r="125" spans="2:7" ht="18" customHeight="1">
      <c r="B125" s="367"/>
      <c r="C125" s="367"/>
      <c r="D125" s="367"/>
      <c r="E125" s="367"/>
      <c r="F125" s="367"/>
      <c r="G125" s="367"/>
    </row>
    <row r="126" spans="2:7" ht="18" customHeight="1">
      <c r="B126" s="367"/>
      <c r="C126" s="367"/>
      <c r="D126" s="367"/>
      <c r="E126" s="367"/>
      <c r="F126" s="367"/>
      <c r="G126" s="367"/>
    </row>
    <row r="127" spans="2:7" ht="18" customHeight="1">
      <c r="B127" s="367"/>
      <c r="C127" s="367"/>
      <c r="D127" s="367"/>
      <c r="E127" s="367"/>
      <c r="F127" s="367"/>
      <c r="G127" s="367"/>
    </row>
    <row r="128" spans="2:7" ht="18" customHeight="1">
      <c r="B128" s="367"/>
      <c r="C128" s="367"/>
      <c r="D128" s="367"/>
      <c r="E128" s="367"/>
      <c r="F128" s="367"/>
      <c r="G128" s="367"/>
    </row>
    <row r="129" spans="2:7" ht="18" customHeight="1">
      <c r="B129" s="367"/>
      <c r="C129" s="367"/>
      <c r="D129" s="367"/>
      <c r="E129" s="367"/>
      <c r="F129" s="367"/>
      <c r="G129" s="367"/>
    </row>
    <row r="130" spans="2:7" ht="18" customHeight="1">
      <c r="B130" s="367"/>
      <c r="C130" s="367"/>
      <c r="D130" s="367"/>
      <c r="E130" s="367"/>
      <c r="F130" s="367"/>
      <c r="G130" s="367"/>
    </row>
    <row r="131" spans="2:7" ht="18" customHeight="1">
      <c r="B131" s="367"/>
      <c r="C131" s="367"/>
      <c r="D131" s="367"/>
      <c r="E131" s="367"/>
      <c r="F131" s="367"/>
      <c r="G131" s="367"/>
    </row>
    <row r="132" spans="2:7" ht="18" customHeight="1">
      <c r="B132" s="367"/>
      <c r="C132" s="367"/>
      <c r="D132" s="367"/>
      <c r="E132" s="367"/>
      <c r="F132" s="367"/>
      <c r="G132" s="367"/>
    </row>
    <row r="133" spans="2:7" ht="18" customHeight="1">
      <c r="B133" s="367"/>
      <c r="C133" s="367"/>
      <c r="D133" s="367"/>
      <c r="E133" s="367"/>
      <c r="F133" s="367"/>
      <c r="G133" s="367"/>
    </row>
    <row r="134" spans="2:7" ht="18" customHeight="1">
      <c r="B134" s="367"/>
      <c r="C134" s="367"/>
      <c r="D134" s="367"/>
      <c r="E134" s="367"/>
      <c r="F134" s="367"/>
      <c r="G134" s="367"/>
    </row>
    <row r="135" spans="2:7" ht="18" customHeight="1">
      <c r="B135" s="367"/>
      <c r="C135" s="367"/>
      <c r="D135" s="367"/>
      <c r="E135" s="367"/>
      <c r="F135" s="367"/>
      <c r="G135" s="367"/>
    </row>
    <row r="136" spans="2:7" ht="18" customHeight="1">
      <c r="B136" s="367"/>
      <c r="C136" s="367"/>
      <c r="D136" s="367"/>
      <c r="E136" s="367"/>
      <c r="F136" s="367"/>
      <c r="G136" s="367"/>
    </row>
    <row r="137" spans="2:7" ht="18" customHeight="1">
      <c r="B137" s="367"/>
      <c r="C137" s="367"/>
      <c r="D137" s="367"/>
      <c r="E137" s="367"/>
      <c r="F137" s="367"/>
      <c r="G137" s="367"/>
    </row>
    <row r="138" spans="2:7" ht="18" customHeight="1">
      <c r="B138" s="367"/>
      <c r="C138" s="367"/>
      <c r="D138" s="367"/>
      <c r="E138" s="367"/>
      <c r="F138" s="367"/>
      <c r="G138" s="367"/>
    </row>
    <row r="139" spans="2:7" ht="18" customHeight="1">
      <c r="B139" s="367"/>
      <c r="C139" s="367"/>
      <c r="D139" s="367"/>
      <c r="E139" s="367"/>
      <c r="F139" s="367"/>
      <c r="G139" s="367"/>
    </row>
    <row r="140" spans="2:7" ht="18" customHeight="1">
      <c r="B140" s="367"/>
      <c r="C140" s="367"/>
      <c r="D140" s="367"/>
      <c r="E140" s="367"/>
      <c r="F140" s="367"/>
      <c r="G140" s="367"/>
    </row>
    <row r="141" spans="2:7" ht="18" customHeight="1">
      <c r="B141" s="367"/>
      <c r="C141" s="367"/>
      <c r="D141" s="367"/>
      <c r="E141" s="367"/>
      <c r="F141" s="367"/>
      <c r="G141" s="367"/>
    </row>
    <row r="142" spans="2:7" ht="18" customHeight="1">
      <c r="B142" s="367"/>
      <c r="C142" s="367"/>
      <c r="D142" s="367"/>
      <c r="E142" s="367"/>
      <c r="F142" s="367"/>
      <c r="G142" s="367"/>
    </row>
    <row r="143" spans="2:7" ht="18" customHeight="1">
      <c r="B143" s="367"/>
      <c r="C143" s="367"/>
      <c r="D143" s="367"/>
      <c r="E143" s="367"/>
      <c r="F143" s="367"/>
      <c r="G143" s="367"/>
    </row>
    <row r="144" spans="2:7" ht="18" customHeight="1">
      <c r="B144" s="367"/>
      <c r="C144" s="367"/>
      <c r="D144" s="367"/>
      <c r="E144" s="367"/>
      <c r="F144" s="367"/>
      <c r="G144" s="367"/>
    </row>
    <row r="145" spans="2:7" ht="18" customHeight="1">
      <c r="B145" s="367"/>
      <c r="C145" s="367"/>
      <c r="D145" s="367"/>
      <c r="E145" s="367"/>
      <c r="F145" s="367"/>
      <c r="G145" s="367"/>
    </row>
    <row r="146" spans="2:7" ht="18" customHeight="1">
      <c r="B146" s="367"/>
      <c r="C146" s="367"/>
      <c r="D146" s="367"/>
      <c r="E146" s="367"/>
      <c r="F146" s="367"/>
      <c r="G146" s="367"/>
    </row>
    <row r="147" spans="2:7" ht="18" customHeight="1">
      <c r="B147" s="367"/>
      <c r="C147" s="367"/>
      <c r="D147" s="367"/>
      <c r="E147" s="367"/>
      <c r="F147" s="367"/>
      <c r="G147" s="367"/>
    </row>
    <row r="148" spans="2:7" ht="18" customHeight="1">
      <c r="B148" s="367"/>
      <c r="C148" s="367"/>
      <c r="D148" s="367"/>
      <c r="E148" s="367"/>
      <c r="F148" s="367"/>
      <c r="G148" s="367"/>
    </row>
    <row r="149" spans="2:7" ht="18" customHeight="1">
      <c r="B149" s="367"/>
      <c r="C149" s="367"/>
      <c r="D149" s="367"/>
      <c r="E149" s="367"/>
      <c r="F149" s="367"/>
      <c r="G149" s="367"/>
    </row>
    <row r="150" spans="2:7" ht="18" customHeight="1">
      <c r="B150" s="367"/>
      <c r="C150" s="367"/>
      <c r="D150" s="367"/>
      <c r="E150" s="367"/>
      <c r="F150" s="367"/>
      <c r="G150" s="367"/>
    </row>
    <row r="151" spans="2:7" ht="18" customHeight="1">
      <c r="B151" s="367"/>
      <c r="C151" s="367"/>
      <c r="D151" s="367"/>
      <c r="E151" s="367"/>
      <c r="F151" s="367"/>
      <c r="G151" s="367"/>
    </row>
    <row r="152" spans="2:7" ht="18" customHeight="1">
      <c r="B152" s="367"/>
      <c r="C152" s="367"/>
      <c r="D152" s="367"/>
      <c r="E152" s="367"/>
      <c r="F152" s="367"/>
      <c r="G152" s="367"/>
    </row>
    <row r="153" spans="2:7" ht="18" customHeight="1">
      <c r="B153" s="367"/>
      <c r="C153" s="367"/>
      <c r="D153" s="367"/>
      <c r="E153" s="367"/>
      <c r="F153" s="367"/>
      <c r="G153" s="367"/>
    </row>
    <row r="154" spans="2:7" ht="18" customHeight="1">
      <c r="B154" s="367"/>
      <c r="C154" s="367"/>
      <c r="D154" s="367"/>
      <c r="E154" s="367"/>
      <c r="F154" s="367"/>
      <c r="G154" s="367"/>
    </row>
    <row r="155" spans="2:7" ht="18" customHeight="1">
      <c r="B155" s="367"/>
      <c r="C155" s="367"/>
      <c r="D155" s="367"/>
      <c r="E155" s="367"/>
      <c r="F155" s="367"/>
      <c r="G155" s="367"/>
    </row>
    <row r="156" spans="2:7" ht="18" customHeight="1">
      <c r="B156" s="367"/>
      <c r="C156" s="367"/>
      <c r="D156" s="367"/>
      <c r="E156" s="367"/>
      <c r="F156" s="367"/>
      <c r="G156" s="367"/>
    </row>
    <row r="157" spans="2:7" ht="18" customHeight="1">
      <c r="B157" s="367"/>
      <c r="C157" s="367"/>
      <c r="D157" s="367"/>
      <c r="E157" s="367"/>
      <c r="F157" s="367"/>
      <c r="G157" s="367"/>
    </row>
    <row r="158" spans="2:7" ht="18" customHeight="1">
      <c r="B158" s="367"/>
      <c r="C158" s="367"/>
      <c r="D158" s="367"/>
      <c r="E158" s="367"/>
      <c r="F158" s="367"/>
      <c r="G158" s="367"/>
    </row>
    <row r="159" spans="2:7" ht="18" customHeight="1">
      <c r="B159" s="367"/>
      <c r="C159" s="367"/>
      <c r="D159" s="367"/>
      <c r="E159" s="367"/>
      <c r="F159" s="367"/>
      <c r="G159" s="367"/>
    </row>
    <row r="160" spans="2:7" ht="18" customHeight="1">
      <c r="B160" s="367"/>
      <c r="C160" s="367"/>
      <c r="D160" s="367"/>
      <c r="E160" s="367"/>
      <c r="F160" s="367"/>
      <c r="G160" s="367"/>
    </row>
    <row r="161" spans="2:7" ht="18" customHeight="1">
      <c r="B161" s="367"/>
      <c r="C161" s="367"/>
      <c r="D161" s="367"/>
      <c r="E161" s="367"/>
      <c r="F161" s="367"/>
      <c r="G161" s="367"/>
    </row>
    <row r="162" spans="2:7" ht="18" customHeight="1">
      <c r="B162" s="367"/>
      <c r="C162" s="367"/>
      <c r="D162" s="367"/>
      <c r="E162" s="367"/>
      <c r="F162" s="367"/>
      <c r="G162" s="367"/>
    </row>
    <row r="163" spans="2:7" ht="18" customHeight="1">
      <c r="B163" s="367"/>
      <c r="C163" s="367"/>
      <c r="D163" s="367"/>
      <c r="E163" s="367"/>
      <c r="F163" s="367"/>
      <c r="G163" s="367"/>
    </row>
    <row r="164" spans="2:7" ht="18" customHeight="1">
      <c r="B164" s="367"/>
      <c r="C164" s="367"/>
      <c r="D164" s="367"/>
      <c r="E164" s="367"/>
      <c r="F164" s="367"/>
      <c r="G164" s="367"/>
    </row>
    <row r="165" spans="2:7" ht="18" customHeight="1">
      <c r="B165" s="367"/>
      <c r="C165" s="367"/>
      <c r="D165" s="367"/>
      <c r="E165" s="367"/>
      <c r="F165" s="367"/>
      <c r="G165" s="367"/>
    </row>
    <row r="166" spans="2:7" ht="18" customHeight="1">
      <c r="B166" s="367"/>
      <c r="C166" s="367"/>
      <c r="D166" s="367"/>
      <c r="E166" s="367"/>
      <c r="F166" s="367"/>
      <c r="G166" s="367"/>
    </row>
    <row r="167" spans="2:7" ht="18" customHeight="1">
      <c r="B167" s="367"/>
      <c r="C167" s="367"/>
      <c r="D167" s="367"/>
      <c r="E167" s="367"/>
      <c r="F167" s="367"/>
      <c r="G167" s="367"/>
    </row>
    <row r="168" spans="2:7" ht="18" customHeight="1">
      <c r="B168" s="367"/>
      <c r="C168" s="367"/>
      <c r="D168" s="367"/>
      <c r="E168" s="367"/>
      <c r="F168" s="367"/>
      <c r="G168" s="367"/>
    </row>
    <row r="169" spans="2:7" ht="18" customHeight="1">
      <c r="B169" s="367"/>
      <c r="C169" s="367"/>
      <c r="D169" s="367"/>
      <c r="E169" s="367"/>
      <c r="F169" s="367"/>
      <c r="G169" s="367"/>
    </row>
    <row r="170" spans="2:7" ht="18" customHeight="1">
      <c r="B170" s="367"/>
      <c r="C170" s="367"/>
      <c r="D170" s="367"/>
      <c r="E170" s="367"/>
      <c r="F170" s="367"/>
      <c r="G170" s="367"/>
    </row>
    <row r="171" spans="2:7" ht="18" customHeight="1">
      <c r="B171" s="367"/>
      <c r="C171" s="367"/>
      <c r="D171" s="367"/>
      <c r="E171" s="367"/>
      <c r="F171" s="367"/>
      <c r="G171" s="367"/>
    </row>
    <row r="172" spans="2:7" ht="18" customHeight="1">
      <c r="B172" s="367"/>
      <c r="C172" s="367"/>
      <c r="D172" s="367"/>
      <c r="E172" s="367"/>
      <c r="F172" s="367"/>
      <c r="G172" s="367"/>
    </row>
    <row r="173" spans="2:7" ht="18" customHeight="1">
      <c r="B173" s="367"/>
      <c r="C173" s="367"/>
      <c r="D173" s="367"/>
      <c r="E173" s="367"/>
      <c r="F173" s="367"/>
      <c r="G173" s="367"/>
    </row>
    <row r="174" spans="2:7" ht="18" customHeight="1">
      <c r="B174" s="367"/>
      <c r="C174" s="367"/>
      <c r="D174" s="367"/>
      <c r="E174" s="367"/>
      <c r="F174" s="367"/>
      <c r="G174" s="367"/>
    </row>
    <row r="175" spans="2:7" ht="18" customHeight="1">
      <c r="B175" s="367"/>
      <c r="C175" s="367"/>
      <c r="D175" s="367"/>
      <c r="E175" s="367"/>
      <c r="F175" s="367"/>
      <c r="G175" s="367"/>
    </row>
    <row r="176" spans="2:7" ht="18" customHeight="1">
      <c r="B176" s="367"/>
      <c r="C176" s="367"/>
      <c r="D176" s="367"/>
      <c r="E176" s="367"/>
      <c r="F176" s="367"/>
      <c r="G176" s="367"/>
    </row>
    <row r="177" spans="2:7" ht="18" customHeight="1">
      <c r="B177" s="367"/>
      <c r="C177" s="367"/>
      <c r="D177" s="367"/>
      <c r="E177" s="367"/>
      <c r="F177" s="367"/>
      <c r="G177" s="367"/>
    </row>
    <row r="178" spans="2:7" ht="18" customHeight="1">
      <c r="B178" s="367"/>
      <c r="C178" s="367"/>
      <c r="D178" s="367"/>
      <c r="E178" s="367"/>
      <c r="F178" s="367"/>
      <c r="G178" s="367"/>
    </row>
    <row r="179" spans="2:7" ht="18" customHeight="1">
      <c r="B179" s="367"/>
      <c r="C179" s="367"/>
      <c r="D179" s="367"/>
      <c r="E179" s="367"/>
      <c r="F179" s="367"/>
      <c r="G179" s="367"/>
    </row>
    <row r="180" spans="2:7" ht="18" customHeight="1">
      <c r="B180" s="367"/>
      <c r="C180" s="367"/>
      <c r="D180" s="367"/>
      <c r="E180" s="367"/>
      <c r="F180" s="367"/>
      <c r="G180" s="367"/>
    </row>
    <row r="181" spans="2:7" ht="18" customHeight="1">
      <c r="B181" s="367"/>
      <c r="C181" s="367"/>
      <c r="D181" s="367"/>
      <c r="E181" s="367"/>
      <c r="F181" s="367"/>
      <c r="G181" s="367"/>
    </row>
  </sheetData>
  <mergeCells count="3">
    <mergeCell ref="C4:G4"/>
    <mergeCell ref="A1:G1"/>
    <mergeCell ref="B4:B6"/>
  </mergeCells>
  <pageMargins left="0.75" right="0.5" top="0.75" bottom="0.75" header="0.5" footer="0.25"/>
  <pageSetup paperSize="9" firstPageNumber="39" orientation="portrait" useFirstPageNumber="1" r:id="rId1"/>
  <headerFooter alignWithMargins="0">
    <oddFooter>&amp;C&amp;11&amp;P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E40"/>
  <sheetViews>
    <sheetView topLeftCell="A22" workbookViewId="0">
      <selection sqref="A1:D37"/>
    </sheetView>
  </sheetViews>
  <sheetFormatPr defaultColWidth="9" defaultRowHeight="12.75"/>
  <cols>
    <col min="1" max="1" width="2.85546875" customWidth="1"/>
    <col min="2" max="2" width="40.85546875" customWidth="1"/>
    <col min="3" max="3" width="15.42578125" style="552" customWidth="1"/>
    <col min="4" max="4" width="15.42578125" customWidth="1"/>
  </cols>
  <sheetData>
    <row r="1" spans="1:5" ht="20.100000000000001" customHeight="1">
      <c r="A1" s="806" t="s">
        <v>632</v>
      </c>
      <c r="B1" s="806"/>
      <c r="C1" s="806"/>
      <c r="D1" s="806"/>
    </row>
    <row r="2" spans="1:5" ht="20.100000000000001" customHeight="1">
      <c r="A2" s="51"/>
      <c r="B2" s="51"/>
      <c r="C2" s="550"/>
      <c r="D2" s="51"/>
    </row>
    <row r="3" spans="1:5" ht="24" customHeight="1">
      <c r="C3" s="551" t="s">
        <v>117</v>
      </c>
      <c r="D3" s="548" t="s">
        <v>118</v>
      </c>
    </row>
    <row r="4" spans="1:5" ht="15.95" customHeight="1"/>
    <row r="5" spans="1:5" ht="15.95" customHeight="1">
      <c r="A5" s="276" t="s">
        <v>119</v>
      </c>
      <c r="C5" s="553">
        <f>C6+C20+C34</f>
        <v>48450.35</v>
      </c>
      <c r="D5" s="549">
        <f>SUM(D6+D20+D34)</f>
        <v>100</v>
      </c>
    </row>
    <row r="6" spans="1:5" ht="15.95" customHeight="1">
      <c r="A6" s="278" t="s">
        <v>120</v>
      </c>
      <c r="B6" s="278"/>
      <c r="C6" s="553">
        <f>C7+C13+C17+C19</f>
        <v>43415.360000000001</v>
      </c>
      <c r="D6" s="549">
        <f>C6/$C$5*100</f>
        <v>89.607938848738968</v>
      </c>
    </row>
    <row r="7" spans="1:5" ht="15.95" customHeight="1">
      <c r="A7" s="354"/>
      <c r="B7" s="355" t="s">
        <v>121</v>
      </c>
      <c r="C7" s="554">
        <f>C8+C12</f>
        <v>39689.25</v>
      </c>
      <c r="D7" s="356">
        <f>C7/$C$5*100</f>
        <v>81.917364890036907</v>
      </c>
    </row>
    <row r="8" spans="1:5" ht="15.95" customHeight="1">
      <c r="A8" s="354"/>
      <c r="B8" s="357" t="s">
        <v>122</v>
      </c>
      <c r="C8" s="554">
        <f>C9+C11</f>
        <v>27824.160000000003</v>
      </c>
      <c r="D8" s="356">
        <f>C8/$C$5*100</f>
        <v>57.428191953205712</v>
      </c>
    </row>
    <row r="9" spans="1:5" ht="15.95" customHeight="1">
      <c r="A9" s="354"/>
      <c r="B9" s="358" t="s">
        <v>123</v>
      </c>
      <c r="C9" s="554">
        <v>19310.79</v>
      </c>
      <c r="D9" s="356">
        <f>C9/$C$5*100</f>
        <v>39.856863779105829</v>
      </c>
    </row>
    <row r="10" spans="1:5" ht="15.95" customHeight="1">
      <c r="A10" s="354"/>
      <c r="B10" s="358" t="s">
        <v>124</v>
      </c>
      <c r="C10" s="554"/>
      <c r="D10" s="356"/>
    </row>
    <row r="11" spans="1:5" ht="15.95" customHeight="1">
      <c r="A11" s="354"/>
      <c r="B11" s="358" t="s">
        <v>125</v>
      </c>
      <c r="C11" s="554">
        <v>8513.3700000000008</v>
      </c>
      <c r="D11" s="356">
        <f>C11/$C$5*100</f>
        <v>17.571328174099879</v>
      </c>
    </row>
    <row r="12" spans="1:5" ht="15.95" customHeight="1">
      <c r="A12" s="354"/>
      <c r="B12" s="357" t="s">
        <v>126</v>
      </c>
      <c r="C12" s="554">
        <v>11865.09</v>
      </c>
      <c r="D12" s="356">
        <f>C12/$C$5*100</f>
        <v>24.48917293683121</v>
      </c>
    </row>
    <row r="13" spans="1:5" ht="15.95" customHeight="1">
      <c r="A13" s="354"/>
      <c r="B13" s="355" t="s">
        <v>127</v>
      </c>
      <c r="C13" s="554">
        <f>C14+C16</f>
        <v>3256.3</v>
      </c>
      <c r="D13" s="356">
        <f>C13/$C$5*100</f>
        <v>6.7209008810049875</v>
      </c>
    </row>
    <row r="14" spans="1:5" ht="15.95" customHeight="1">
      <c r="A14" s="354"/>
      <c r="B14" s="355" t="s">
        <v>128</v>
      </c>
      <c r="C14" s="554">
        <v>506.09</v>
      </c>
      <c r="D14" s="356">
        <f>C14/$C$5*100</f>
        <v>1.0445538577120701</v>
      </c>
    </row>
    <row r="15" spans="1:5" ht="15.95" customHeight="1">
      <c r="A15" s="354"/>
      <c r="B15" s="355" t="s">
        <v>129</v>
      </c>
      <c r="C15" s="554"/>
      <c r="D15" s="356"/>
      <c r="E15" s="353"/>
    </row>
    <row r="16" spans="1:5" ht="15.95" customHeight="1">
      <c r="A16" s="354"/>
      <c r="B16" s="355" t="s">
        <v>130</v>
      </c>
      <c r="C16" s="554">
        <v>2750.21</v>
      </c>
      <c r="D16" s="356">
        <f>C16/$C$5*100</f>
        <v>5.6763470232929176</v>
      </c>
    </row>
    <row r="17" spans="1:5" ht="15.95" customHeight="1">
      <c r="A17" s="354"/>
      <c r="B17" s="355" t="s">
        <v>131</v>
      </c>
      <c r="C17" s="554">
        <v>401.18</v>
      </c>
      <c r="D17" s="356">
        <f>C17/$C$5*100</f>
        <v>0.82802291417915452</v>
      </c>
    </row>
    <row r="18" spans="1:5" ht="15.95" customHeight="1">
      <c r="A18" s="354"/>
      <c r="B18" s="355" t="s">
        <v>132</v>
      </c>
      <c r="C18" s="554"/>
      <c r="D18" s="356"/>
    </row>
    <row r="19" spans="1:5" ht="15.95" customHeight="1">
      <c r="A19" s="354"/>
      <c r="B19" s="355" t="s">
        <v>133</v>
      </c>
      <c r="C19" s="554">
        <v>68.63</v>
      </c>
      <c r="D19" s="356">
        <f t="shared" ref="D19:D33" si="0">C19/$C$5*100</f>
        <v>0.1416501635179106</v>
      </c>
      <c r="E19" s="353"/>
    </row>
    <row r="20" spans="1:5" ht="15.95" customHeight="1">
      <c r="A20" s="278" t="s">
        <v>134</v>
      </c>
      <c r="B20" s="278"/>
      <c r="C20" s="553">
        <f>C21+C24</f>
        <v>5034.99</v>
      </c>
      <c r="D20" s="549">
        <f t="shared" si="0"/>
        <v>10.392061151261032</v>
      </c>
    </row>
    <row r="21" spans="1:5" ht="15.95" customHeight="1">
      <c r="A21" s="354"/>
      <c r="B21" s="355" t="s">
        <v>135</v>
      </c>
      <c r="C21" s="554">
        <f>C22+C23</f>
        <v>1214.3</v>
      </c>
      <c r="D21" s="356">
        <f t="shared" si="0"/>
        <v>2.5062770444382756</v>
      </c>
    </row>
    <row r="22" spans="1:5" ht="15.95" customHeight="1">
      <c r="A22" s="354"/>
      <c r="B22" s="357" t="s">
        <v>136</v>
      </c>
      <c r="C22" s="554">
        <v>126</v>
      </c>
      <c r="D22" s="356">
        <f t="shared" si="0"/>
        <v>0.26006004084593815</v>
      </c>
    </row>
    <row r="23" spans="1:5" ht="15.95" customHeight="1">
      <c r="A23" s="354"/>
      <c r="B23" s="357" t="s">
        <v>137</v>
      </c>
      <c r="C23" s="554">
        <v>1088.3</v>
      </c>
      <c r="D23" s="356">
        <f t="shared" si="0"/>
        <v>2.2462170035923372</v>
      </c>
    </row>
    <row r="24" spans="1:5" ht="15.95" customHeight="1">
      <c r="A24" s="354"/>
      <c r="B24" s="355" t="s">
        <v>138</v>
      </c>
      <c r="C24" s="554">
        <f>SUM(C25:C33)</f>
        <v>3820.69</v>
      </c>
      <c r="D24" s="356">
        <f t="shared" si="0"/>
        <v>7.8857841068227579</v>
      </c>
    </row>
    <row r="25" spans="1:5" ht="15.95" customHeight="1">
      <c r="A25" s="354"/>
      <c r="B25" s="357" t="s">
        <v>139</v>
      </c>
      <c r="C25" s="554">
        <v>25.31</v>
      </c>
      <c r="D25" s="356">
        <f t="shared" si="0"/>
        <v>5.2239044712783289E-2</v>
      </c>
      <c r="E25" s="353"/>
    </row>
    <row r="26" spans="1:5" ht="15.95" customHeight="1">
      <c r="A26" s="354"/>
      <c r="B26" s="357" t="s">
        <v>140</v>
      </c>
      <c r="C26" s="554">
        <v>39.909999999999997</v>
      </c>
      <c r="D26" s="356">
        <f t="shared" si="0"/>
        <v>8.237298595366184E-2</v>
      </c>
      <c r="E26" s="353"/>
    </row>
    <row r="27" spans="1:5" ht="15.95" customHeight="1">
      <c r="A27" s="354"/>
      <c r="B27" s="357" t="s">
        <v>630</v>
      </c>
      <c r="C27" s="552">
        <v>180</v>
      </c>
      <c r="D27" s="356">
        <f t="shared" si="0"/>
        <v>0.37151434406562595</v>
      </c>
      <c r="E27" s="353"/>
    </row>
    <row r="28" spans="1:5" ht="15.95" customHeight="1">
      <c r="A28" s="354"/>
      <c r="B28" s="357" t="s">
        <v>141</v>
      </c>
      <c r="C28" s="554">
        <v>112.93</v>
      </c>
      <c r="D28" s="356">
        <f t="shared" si="0"/>
        <v>0.23308397152961746</v>
      </c>
      <c r="E28" s="353"/>
    </row>
    <row r="29" spans="1:5" ht="15.95" customHeight="1">
      <c r="A29" s="354"/>
      <c r="B29" s="357" t="s">
        <v>631</v>
      </c>
      <c r="C29" s="554">
        <v>2825.53</v>
      </c>
      <c r="D29" s="356">
        <f t="shared" si="0"/>
        <v>5.831805136598601</v>
      </c>
      <c r="E29" s="353"/>
    </row>
    <row r="30" spans="1:5" ht="15.95" customHeight="1">
      <c r="A30" s="354"/>
      <c r="B30" s="355" t="s">
        <v>142</v>
      </c>
      <c r="C30" s="554">
        <v>19.29</v>
      </c>
      <c r="D30" s="356">
        <f t="shared" si="0"/>
        <v>3.9813953872366248E-2</v>
      </c>
    </row>
    <row r="31" spans="1:5" ht="15.95" customHeight="1">
      <c r="A31" s="354"/>
      <c r="B31" s="355" t="s">
        <v>143</v>
      </c>
      <c r="C31" s="554">
        <v>27.55</v>
      </c>
      <c r="D31" s="356">
        <f t="shared" si="0"/>
        <v>5.68623343278222E-2</v>
      </c>
    </row>
    <row r="32" spans="1:5" ht="15.95" customHeight="1">
      <c r="A32" s="354"/>
      <c r="B32" s="355" t="s">
        <v>144</v>
      </c>
      <c r="C32" s="554">
        <v>589.74</v>
      </c>
      <c r="D32" s="356">
        <f t="shared" si="0"/>
        <v>1.2172048292736792</v>
      </c>
    </row>
    <row r="33" spans="1:4" ht="15.95" customHeight="1">
      <c r="A33" s="354"/>
      <c r="B33" s="355" t="s">
        <v>145</v>
      </c>
      <c r="C33" s="554">
        <v>0.43</v>
      </c>
      <c r="D33" s="356">
        <f t="shared" si="0"/>
        <v>8.8750648860121757E-4</v>
      </c>
    </row>
    <row r="34" spans="1:4" ht="15.95" customHeight="1">
      <c r="A34" s="278" t="s">
        <v>146</v>
      </c>
      <c r="B34" s="278"/>
      <c r="C34" s="553"/>
      <c r="D34" s="549"/>
    </row>
    <row r="35" spans="1:4" ht="15.95" customHeight="1">
      <c r="A35" s="354"/>
      <c r="B35" s="355" t="s">
        <v>147</v>
      </c>
      <c r="C35" s="554"/>
      <c r="D35" s="356"/>
    </row>
    <row r="36" spans="1:4" ht="15.95" customHeight="1">
      <c r="A36" s="354"/>
      <c r="B36" s="355" t="s">
        <v>148</v>
      </c>
      <c r="C36" s="554"/>
      <c r="D36" s="356"/>
    </row>
    <row r="37" spans="1:4" ht="15.95" customHeight="1">
      <c r="A37" s="354"/>
      <c r="B37" s="355" t="s">
        <v>149</v>
      </c>
      <c r="C37" s="554"/>
      <c r="D37" s="356"/>
    </row>
    <row r="38" spans="1:4" ht="15.95" customHeight="1">
      <c r="D38" s="360"/>
    </row>
    <row r="39" spans="1:4">
      <c r="D39" s="360"/>
    </row>
    <row r="40" spans="1:4">
      <c r="D40" s="360"/>
    </row>
  </sheetData>
  <mergeCells count="1">
    <mergeCell ref="A1:D1"/>
  </mergeCells>
  <pageMargins left="0.75" right="0.5" top="0.75" bottom="0.75" header="0.5" footer="0.25"/>
  <pageSetup paperSize="9" orientation="portrait" r:id="rId1"/>
  <headerFooter alignWithMargins="0">
    <oddFooter>&amp;C&amp;11&amp;P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</sheetPr>
  <dimension ref="A1:G17"/>
  <sheetViews>
    <sheetView workbookViewId="0">
      <selection sqref="A1:F14"/>
    </sheetView>
  </sheetViews>
  <sheetFormatPr defaultRowHeight="15"/>
  <cols>
    <col min="1" max="1" width="36.140625" style="146" customWidth="1"/>
    <col min="2" max="5" width="10.7109375" style="146" customWidth="1"/>
    <col min="6" max="6" width="13.7109375" style="518" customWidth="1"/>
    <col min="7" max="7" width="10.7109375" style="146" customWidth="1"/>
    <col min="8" max="250" width="9.140625" style="146"/>
    <col min="251" max="251" width="36.140625" style="146" customWidth="1"/>
    <col min="252" max="255" width="10.7109375" style="146" customWidth="1"/>
    <col min="256" max="256" width="13.7109375" style="146" customWidth="1"/>
    <col min="257" max="257" width="10.7109375" style="146" customWidth="1"/>
    <col min="258" max="506" width="9.140625" style="146"/>
    <col min="507" max="507" width="36.140625" style="146" customWidth="1"/>
    <col min="508" max="511" width="10.7109375" style="146" customWidth="1"/>
    <col min="512" max="512" width="13.7109375" style="146" customWidth="1"/>
    <col min="513" max="513" width="10.7109375" style="146" customWidth="1"/>
    <col min="514" max="762" width="9.140625" style="146"/>
    <col min="763" max="763" width="36.140625" style="146" customWidth="1"/>
    <col min="764" max="767" width="10.7109375" style="146" customWidth="1"/>
    <col min="768" max="768" width="13.7109375" style="146" customWidth="1"/>
    <col min="769" max="769" width="10.7109375" style="146" customWidth="1"/>
    <col min="770" max="1018" width="9.140625" style="146"/>
    <col min="1019" max="1019" width="36.140625" style="146" customWidth="1"/>
    <col min="1020" max="1023" width="10.7109375" style="146" customWidth="1"/>
    <col min="1024" max="1024" width="13.7109375" style="146" customWidth="1"/>
    <col min="1025" max="1025" width="10.7109375" style="146" customWidth="1"/>
    <col min="1026" max="1274" width="9.140625" style="146"/>
    <col min="1275" max="1275" width="36.140625" style="146" customWidth="1"/>
    <col min="1276" max="1279" width="10.7109375" style="146" customWidth="1"/>
    <col min="1280" max="1280" width="13.7109375" style="146" customWidth="1"/>
    <col min="1281" max="1281" width="10.7109375" style="146" customWidth="1"/>
    <col min="1282" max="1530" width="9.140625" style="146"/>
    <col min="1531" max="1531" width="36.140625" style="146" customWidth="1"/>
    <col min="1532" max="1535" width="10.7109375" style="146" customWidth="1"/>
    <col min="1536" max="1536" width="13.7109375" style="146" customWidth="1"/>
    <col min="1537" max="1537" width="10.7109375" style="146" customWidth="1"/>
    <col min="1538" max="1786" width="9.140625" style="146"/>
    <col min="1787" max="1787" width="36.140625" style="146" customWidth="1"/>
    <col min="1788" max="1791" width="10.7109375" style="146" customWidth="1"/>
    <col min="1792" max="1792" width="13.7109375" style="146" customWidth="1"/>
    <col min="1793" max="1793" width="10.7109375" style="146" customWidth="1"/>
    <col min="1794" max="2042" width="9.140625" style="146"/>
    <col min="2043" max="2043" width="36.140625" style="146" customWidth="1"/>
    <col min="2044" max="2047" width="10.7109375" style="146" customWidth="1"/>
    <col min="2048" max="2048" width="13.7109375" style="146" customWidth="1"/>
    <col min="2049" max="2049" width="10.7109375" style="146" customWidth="1"/>
    <col min="2050" max="2298" width="9.140625" style="146"/>
    <col min="2299" max="2299" width="36.140625" style="146" customWidth="1"/>
    <col min="2300" max="2303" width="10.7109375" style="146" customWidth="1"/>
    <col min="2304" max="2304" width="13.7109375" style="146" customWidth="1"/>
    <col min="2305" max="2305" width="10.7109375" style="146" customWidth="1"/>
    <col min="2306" max="2554" width="9.140625" style="146"/>
    <col min="2555" max="2555" width="36.140625" style="146" customWidth="1"/>
    <col min="2556" max="2559" width="10.7109375" style="146" customWidth="1"/>
    <col min="2560" max="2560" width="13.7109375" style="146" customWidth="1"/>
    <col min="2561" max="2561" width="10.7109375" style="146" customWidth="1"/>
    <col min="2562" max="2810" width="9.140625" style="146"/>
    <col min="2811" max="2811" width="36.140625" style="146" customWidth="1"/>
    <col min="2812" max="2815" width="10.7109375" style="146" customWidth="1"/>
    <col min="2816" max="2816" width="13.7109375" style="146" customWidth="1"/>
    <col min="2817" max="2817" width="10.7109375" style="146" customWidth="1"/>
    <col min="2818" max="3066" width="9.140625" style="146"/>
    <col min="3067" max="3067" width="36.140625" style="146" customWidth="1"/>
    <col min="3068" max="3071" width="10.7109375" style="146" customWidth="1"/>
    <col min="3072" max="3072" width="13.7109375" style="146" customWidth="1"/>
    <col min="3073" max="3073" width="10.7109375" style="146" customWidth="1"/>
    <col min="3074" max="3322" width="9.140625" style="146"/>
    <col min="3323" max="3323" width="36.140625" style="146" customWidth="1"/>
    <col min="3324" max="3327" width="10.7109375" style="146" customWidth="1"/>
    <col min="3328" max="3328" width="13.7109375" style="146" customWidth="1"/>
    <col min="3329" max="3329" width="10.7109375" style="146" customWidth="1"/>
    <col min="3330" max="3578" width="9.140625" style="146"/>
    <col min="3579" max="3579" width="36.140625" style="146" customWidth="1"/>
    <col min="3580" max="3583" width="10.7109375" style="146" customWidth="1"/>
    <col min="3584" max="3584" width="13.7109375" style="146" customWidth="1"/>
    <col min="3585" max="3585" width="10.7109375" style="146" customWidth="1"/>
    <col min="3586" max="3834" width="9.140625" style="146"/>
    <col min="3835" max="3835" width="36.140625" style="146" customWidth="1"/>
    <col min="3836" max="3839" width="10.7109375" style="146" customWidth="1"/>
    <col min="3840" max="3840" width="13.7109375" style="146" customWidth="1"/>
    <col min="3841" max="3841" width="10.7109375" style="146" customWidth="1"/>
    <col min="3842" max="4090" width="9.140625" style="146"/>
    <col min="4091" max="4091" width="36.140625" style="146" customWidth="1"/>
    <col min="4092" max="4095" width="10.7109375" style="146" customWidth="1"/>
    <col min="4096" max="4096" width="13.7109375" style="146" customWidth="1"/>
    <col min="4097" max="4097" width="10.7109375" style="146" customWidth="1"/>
    <col min="4098" max="4346" width="9.140625" style="146"/>
    <col min="4347" max="4347" width="36.140625" style="146" customWidth="1"/>
    <col min="4348" max="4351" width="10.7109375" style="146" customWidth="1"/>
    <col min="4352" max="4352" width="13.7109375" style="146" customWidth="1"/>
    <col min="4353" max="4353" width="10.7109375" style="146" customWidth="1"/>
    <col min="4354" max="4602" width="9.140625" style="146"/>
    <col min="4603" max="4603" width="36.140625" style="146" customWidth="1"/>
    <col min="4604" max="4607" width="10.7109375" style="146" customWidth="1"/>
    <col min="4608" max="4608" width="13.7109375" style="146" customWidth="1"/>
    <col min="4609" max="4609" width="10.7109375" style="146" customWidth="1"/>
    <col min="4610" max="4858" width="9.140625" style="146"/>
    <col min="4859" max="4859" width="36.140625" style="146" customWidth="1"/>
    <col min="4860" max="4863" width="10.7109375" style="146" customWidth="1"/>
    <col min="4864" max="4864" width="13.7109375" style="146" customWidth="1"/>
    <col min="4865" max="4865" width="10.7109375" style="146" customWidth="1"/>
    <col min="4866" max="5114" width="9.140625" style="146"/>
    <col min="5115" max="5115" width="36.140625" style="146" customWidth="1"/>
    <col min="5116" max="5119" width="10.7109375" style="146" customWidth="1"/>
    <col min="5120" max="5120" width="13.7109375" style="146" customWidth="1"/>
    <col min="5121" max="5121" width="10.7109375" style="146" customWidth="1"/>
    <col min="5122" max="5370" width="9.140625" style="146"/>
    <col min="5371" max="5371" width="36.140625" style="146" customWidth="1"/>
    <col min="5372" max="5375" width="10.7109375" style="146" customWidth="1"/>
    <col min="5376" max="5376" width="13.7109375" style="146" customWidth="1"/>
    <col min="5377" max="5377" width="10.7109375" style="146" customWidth="1"/>
    <col min="5378" max="5626" width="9.140625" style="146"/>
    <col min="5627" max="5627" width="36.140625" style="146" customWidth="1"/>
    <col min="5628" max="5631" width="10.7109375" style="146" customWidth="1"/>
    <col min="5632" max="5632" width="13.7109375" style="146" customWidth="1"/>
    <col min="5633" max="5633" width="10.7109375" style="146" customWidth="1"/>
    <col min="5634" max="5882" width="9.140625" style="146"/>
    <col min="5883" max="5883" width="36.140625" style="146" customWidth="1"/>
    <col min="5884" max="5887" width="10.7109375" style="146" customWidth="1"/>
    <col min="5888" max="5888" width="13.7109375" style="146" customWidth="1"/>
    <col min="5889" max="5889" width="10.7109375" style="146" customWidth="1"/>
    <col min="5890" max="6138" width="9.140625" style="146"/>
    <col min="6139" max="6139" width="36.140625" style="146" customWidth="1"/>
    <col min="6140" max="6143" width="10.7109375" style="146" customWidth="1"/>
    <col min="6144" max="6144" width="13.7109375" style="146" customWidth="1"/>
    <col min="6145" max="6145" width="10.7109375" style="146" customWidth="1"/>
    <col min="6146" max="6394" width="9.140625" style="146"/>
    <col min="6395" max="6395" width="36.140625" style="146" customWidth="1"/>
    <col min="6396" max="6399" width="10.7109375" style="146" customWidth="1"/>
    <col min="6400" max="6400" width="13.7109375" style="146" customWidth="1"/>
    <col min="6401" max="6401" width="10.7109375" style="146" customWidth="1"/>
    <col min="6402" max="6650" width="9.140625" style="146"/>
    <col min="6651" max="6651" width="36.140625" style="146" customWidth="1"/>
    <col min="6652" max="6655" width="10.7109375" style="146" customWidth="1"/>
    <col min="6656" max="6656" width="13.7109375" style="146" customWidth="1"/>
    <col min="6657" max="6657" width="10.7109375" style="146" customWidth="1"/>
    <col min="6658" max="6906" width="9.140625" style="146"/>
    <col min="6907" max="6907" width="36.140625" style="146" customWidth="1"/>
    <col min="6908" max="6911" width="10.7109375" style="146" customWidth="1"/>
    <col min="6912" max="6912" width="13.7109375" style="146" customWidth="1"/>
    <col min="6913" max="6913" width="10.7109375" style="146" customWidth="1"/>
    <col min="6914" max="7162" width="9.140625" style="146"/>
    <col min="7163" max="7163" width="36.140625" style="146" customWidth="1"/>
    <col min="7164" max="7167" width="10.7109375" style="146" customWidth="1"/>
    <col min="7168" max="7168" width="13.7109375" style="146" customWidth="1"/>
    <col min="7169" max="7169" width="10.7109375" style="146" customWidth="1"/>
    <col min="7170" max="7418" width="9.140625" style="146"/>
    <col min="7419" max="7419" width="36.140625" style="146" customWidth="1"/>
    <col min="7420" max="7423" width="10.7109375" style="146" customWidth="1"/>
    <col min="7424" max="7424" width="13.7109375" style="146" customWidth="1"/>
    <col min="7425" max="7425" width="10.7109375" style="146" customWidth="1"/>
    <col min="7426" max="7674" width="9.140625" style="146"/>
    <col min="7675" max="7675" width="36.140625" style="146" customWidth="1"/>
    <col min="7676" max="7679" width="10.7109375" style="146" customWidth="1"/>
    <col min="7680" max="7680" width="13.7109375" style="146" customWidth="1"/>
    <col min="7681" max="7681" width="10.7109375" style="146" customWidth="1"/>
    <col min="7682" max="7930" width="9.140625" style="146"/>
    <col min="7931" max="7931" width="36.140625" style="146" customWidth="1"/>
    <col min="7932" max="7935" width="10.7109375" style="146" customWidth="1"/>
    <col min="7936" max="7936" width="13.7109375" style="146" customWidth="1"/>
    <col min="7937" max="7937" width="10.7109375" style="146" customWidth="1"/>
    <col min="7938" max="8186" width="9.140625" style="146"/>
    <col min="8187" max="8187" width="36.140625" style="146" customWidth="1"/>
    <col min="8188" max="8191" width="10.7109375" style="146" customWidth="1"/>
    <col min="8192" max="8192" width="13.7109375" style="146" customWidth="1"/>
    <col min="8193" max="8193" width="10.7109375" style="146" customWidth="1"/>
    <col min="8194" max="8442" width="9.140625" style="146"/>
    <col min="8443" max="8443" width="36.140625" style="146" customWidth="1"/>
    <col min="8444" max="8447" width="10.7109375" style="146" customWidth="1"/>
    <col min="8448" max="8448" width="13.7109375" style="146" customWidth="1"/>
    <col min="8449" max="8449" width="10.7109375" style="146" customWidth="1"/>
    <col min="8450" max="8698" width="9.140625" style="146"/>
    <col min="8699" max="8699" width="36.140625" style="146" customWidth="1"/>
    <col min="8700" max="8703" width="10.7109375" style="146" customWidth="1"/>
    <col min="8704" max="8704" width="13.7109375" style="146" customWidth="1"/>
    <col min="8705" max="8705" width="10.7109375" style="146" customWidth="1"/>
    <col min="8706" max="8954" width="9.140625" style="146"/>
    <col min="8955" max="8955" width="36.140625" style="146" customWidth="1"/>
    <col min="8956" max="8959" width="10.7109375" style="146" customWidth="1"/>
    <col min="8960" max="8960" width="13.7109375" style="146" customWidth="1"/>
    <col min="8961" max="8961" width="10.7109375" style="146" customWidth="1"/>
    <col min="8962" max="9210" width="9.140625" style="146"/>
    <col min="9211" max="9211" width="36.140625" style="146" customWidth="1"/>
    <col min="9212" max="9215" width="10.7109375" style="146" customWidth="1"/>
    <col min="9216" max="9216" width="13.7109375" style="146" customWidth="1"/>
    <col min="9217" max="9217" width="10.7109375" style="146" customWidth="1"/>
    <col min="9218" max="9466" width="9.140625" style="146"/>
    <col min="9467" max="9467" width="36.140625" style="146" customWidth="1"/>
    <col min="9468" max="9471" width="10.7109375" style="146" customWidth="1"/>
    <col min="9472" max="9472" width="13.7109375" style="146" customWidth="1"/>
    <col min="9473" max="9473" width="10.7109375" style="146" customWidth="1"/>
    <col min="9474" max="9722" width="9.140625" style="146"/>
    <col min="9723" max="9723" width="36.140625" style="146" customWidth="1"/>
    <col min="9724" max="9727" width="10.7109375" style="146" customWidth="1"/>
    <col min="9728" max="9728" width="13.7109375" style="146" customWidth="1"/>
    <col min="9729" max="9729" width="10.7109375" style="146" customWidth="1"/>
    <col min="9730" max="9978" width="9.140625" style="146"/>
    <col min="9979" max="9979" width="36.140625" style="146" customWidth="1"/>
    <col min="9980" max="9983" width="10.7109375" style="146" customWidth="1"/>
    <col min="9984" max="9984" width="13.7109375" style="146" customWidth="1"/>
    <col min="9985" max="9985" width="10.7109375" style="146" customWidth="1"/>
    <col min="9986" max="10234" width="9.140625" style="146"/>
    <col min="10235" max="10235" width="36.140625" style="146" customWidth="1"/>
    <col min="10236" max="10239" width="10.7109375" style="146" customWidth="1"/>
    <col min="10240" max="10240" width="13.7109375" style="146" customWidth="1"/>
    <col min="10241" max="10241" width="10.7109375" style="146" customWidth="1"/>
    <col min="10242" max="10490" width="9.140625" style="146"/>
    <col min="10491" max="10491" width="36.140625" style="146" customWidth="1"/>
    <col min="10492" max="10495" width="10.7109375" style="146" customWidth="1"/>
    <col min="10496" max="10496" width="13.7109375" style="146" customWidth="1"/>
    <col min="10497" max="10497" width="10.7109375" style="146" customWidth="1"/>
    <col min="10498" max="10746" width="9.140625" style="146"/>
    <col min="10747" max="10747" width="36.140625" style="146" customWidth="1"/>
    <col min="10748" max="10751" width="10.7109375" style="146" customWidth="1"/>
    <col min="10752" max="10752" width="13.7109375" style="146" customWidth="1"/>
    <col min="10753" max="10753" width="10.7109375" style="146" customWidth="1"/>
    <col min="10754" max="11002" width="9.140625" style="146"/>
    <col min="11003" max="11003" width="36.140625" style="146" customWidth="1"/>
    <col min="11004" max="11007" width="10.7109375" style="146" customWidth="1"/>
    <col min="11008" max="11008" width="13.7109375" style="146" customWidth="1"/>
    <col min="11009" max="11009" width="10.7109375" style="146" customWidth="1"/>
    <col min="11010" max="11258" width="9.140625" style="146"/>
    <col min="11259" max="11259" width="36.140625" style="146" customWidth="1"/>
    <col min="11260" max="11263" width="10.7109375" style="146" customWidth="1"/>
    <col min="11264" max="11264" width="13.7109375" style="146" customWidth="1"/>
    <col min="11265" max="11265" width="10.7109375" style="146" customWidth="1"/>
    <col min="11266" max="11514" width="9.140625" style="146"/>
    <col min="11515" max="11515" width="36.140625" style="146" customWidth="1"/>
    <col min="11516" max="11519" width="10.7109375" style="146" customWidth="1"/>
    <col min="11520" max="11520" width="13.7109375" style="146" customWidth="1"/>
    <col min="11521" max="11521" width="10.7109375" style="146" customWidth="1"/>
    <col min="11522" max="11770" width="9.140625" style="146"/>
    <col min="11771" max="11771" width="36.140625" style="146" customWidth="1"/>
    <col min="11772" max="11775" width="10.7109375" style="146" customWidth="1"/>
    <col min="11776" max="11776" width="13.7109375" style="146" customWidth="1"/>
    <col min="11777" max="11777" width="10.7109375" style="146" customWidth="1"/>
    <col min="11778" max="12026" width="9.140625" style="146"/>
    <col min="12027" max="12027" width="36.140625" style="146" customWidth="1"/>
    <col min="12028" max="12031" width="10.7109375" style="146" customWidth="1"/>
    <col min="12032" max="12032" width="13.7109375" style="146" customWidth="1"/>
    <col min="12033" max="12033" width="10.7109375" style="146" customWidth="1"/>
    <col min="12034" max="12282" width="9.140625" style="146"/>
    <col min="12283" max="12283" width="36.140625" style="146" customWidth="1"/>
    <col min="12284" max="12287" width="10.7109375" style="146" customWidth="1"/>
    <col min="12288" max="12288" width="13.7109375" style="146" customWidth="1"/>
    <col min="12289" max="12289" width="10.7109375" style="146" customWidth="1"/>
    <col min="12290" max="12538" width="9.140625" style="146"/>
    <col min="12539" max="12539" width="36.140625" style="146" customWidth="1"/>
    <col min="12540" max="12543" width="10.7109375" style="146" customWidth="1"/>
    <col min="12544" max="12544" width="13.7109375" style="146" customWidth="1"/>
    <col min="12545" max="12545" width="10.7109375" style="146" customWidth="1"/>
    <col min="12546" max="12794" width="9.140625" style="146"/>
    <col min="12795" max="12795" width="36.140625" style="146" customWidth="1"/>
    <col min="12796" max="12799" width="10.7109375" style="146" customWidth="1"/>
    <col min="12800" max="12800" width="13.7109375" style="146" customWidth="1"/>
    <col min="12801" max="12801" width="10.7109375" style="146" customWidth="1"/>
    <col min="12802" max="13050" width="9.140625" style="146"/>
    <col min="13051" max="13051" width="36.140625" style="146" customWidth="1"/>
    <col min="13052" max="13055" width="10.7109375" style="146" customWidth="1"/>
    <col min="13056" max="13056" width="13.7109375" style="146" customWidth="1"/>
    <col min="13057" max="13057" width="10.7109375" style="146" customWidth="1"/>
    <col min="13058" max="13306" width="9.140625" style="146"/>
    <col min="13307" max="13307" width="36.140625" style="146" customWidth="1"/>
    <col min="13308" max="13311" width="10.7109375" style="146" customWidth="1"/>
    <col min="13312" max="13312" width="13.7109375" style="146" customWidth="1"/>
    <col min="13313" max="13313" width="10.7109375" style="146" customWidth="1"/>
    <col min="13314" max="13562" width="9.140625" style="146"/>
    <col min="13563" max="13563" width="36.140625" style="146" customWidth="1"/>
    <col min="13564" max="13567" width="10.7109375" style="146" customWidth="1"/>
    <col min="13568" max="13568" width="13.7109375" style="146" customWidth="1"/>
    <col min="13569" max="13569" width="10.7109375" style="146" customWidth="1"/>
    <col min="13570" max="13818" width="9.140625" style="146"/>
    <col min="13819" max="13819" width="36.140625" style="146" customWidth="1"/>
    <col min="13820" max="13823" width="10.7109375" style="146" customWidth="1"/>
    <col min="13824" max="13824" width="13.7109375" style="146" customWidth="1"/>
    <col min="13825" max="13825" width="10.7109375" style="146" customWidth="1"/>
    <col min="13826" max="14074" width="9.140625" style="146"/>
    <col min="14075" max="14075" width="36.140625" style="146" customWidth="1"/>
    <col min="14076" max="14079" width="10.7109375" style="146" customWidth="1"/>
    <col min="14080" max="14080" width="13.7109375" style="146" customWidth="1"/>
    <col min="14081" max="14081" width="10.7109375" style="146" customWidth="1"/>
    <col min="14082" max="14330" width="9.140625" style="146"/>
    <col min="14331" max="14331" width="36.140625" style="146" customWidth="1"/>
    <col min="14332" max="14335" width="10.7109375" style="146" customWidth="1"/>
    <col min="14336" max="14336" width="13.7109375" style="146" customWidth="1"/>
    <col min="14337" max="14337" width="10.7109375" style="146" customWidth="1"/>
    <col min="14338" max="14586" width="9.140625" style="146"/>
    <col min="14587" max="14587" width="36.140625" style="146" customWidth="1"/>
    <col min="14588" max="14591" width="10.7109375" style="146" customWidth="1"/>
    <col min="14592" max="14592" width="13.7109375" style="146" customWidth="1"/>
    <col min="14593" max="14593" width="10.7109375" style="146" customWidth="1"/>
    <col min="14594" max="14842" width="9.140625" style="146"/>
    <col min="14843" max="14843" width="36.140625" style="146" customWidth="1"/>
    <col min="14844" max="14847" width="10.7109375" style="146" customWidth="1"/>
    <col min="14848" max="14848" width="13.7109375" style="146" customWidth="1"/>
    <col min="14849" max="14849" width="10.7109375" style="146" customWidth="1"/>
    <col min="14850" max="15098" width="9.140625" style="146"/>
    <col min="15099" max="15099" width="36.140625" style="146" customWidth="1"/>
    <col min="15100" max="15103" width="10.7109375" style="146" customWidth="1"/>
    <col min="15104" max="15104" width="13.7109375" style="146" customWidth="1"/>
    <col min="15105" max="15105" width="10.7109375" style="146" customWidth="1"/>
    <col min="15106" max="15354" width="9.140625" style="146"/>
    <col min="15355" max="15355" width="36.140625" style="146" customWidth="1"/>
    <col min="15356" max="15359" width="10.7109375" style="146" customWidth="1"/>
    <col min="15360" max="15360" width="13.7109375" style="146" customWidth="1"/>
    <col min="15361" max="15361" width="10.7109375" style="146" customWidth="1"/>
    <col min="15362" max="15610" width="9.140625" style="146"/>
    <col min="15611" max="15611" width="36.140625" style="146" customWidth="1"/>
    <col min="15612" max="15615" width="10.7109375" style="146" customWidth="1"/>
    <col min="15616" max="15616" width="13.7109375" style="146" customWidth="1"/>
    <col min="15617" max="15617" width="10.7109375" style="146" customWidth="1"/>
    <col min="15618" max="15866" width="9.140625" style="146"/>
    <col min="15867" max="15867" width="36.140625" style="146" customWidth="1"/>
    <col min="15868" max="15871" width="10.7109375" style="146" customWidth="1"/>
    <col min="15872" max="15872" width="13.7109375" style="146" customWidth="1"/>
    <col min="15873" max="15873" width="10.7109375" style="146" customWidth="1"/>
    <col min="15874" max="16122" width="9.140625" style="146"/>
    <col min="16123" max="16123" width="36.140625" style="146" customWidth="1"/>
    <col min="16124" max="16127" width="10.7109375" style="146" customWidth="1"/>
    <col min="16128" max="16128" width="13.7109375" style="146" customWidth="1"/>
    <col min="16129" max="16129" width="10.7109375" style="146" customWidth="1"/>
    <col min="16130" max="16384" width="9.140625" style="146"/>
  </cols>
  <sheetData>
    <row r="1" spans="1:7" ht="20.100000000000001" customHeight="1">
      <c r="A1" s="851" t="s">
        <v>300</v>
      </c>
      <c r="B1" s="851"/>
      <c r="C1" s="851"/>
      <c r="D1" s="851"/>
      <c r="E1" s="851"/>
      <c r="F1" s="851"/>
    </row>
    <row r="2" spans="1:7" ht="20.100000000000001" customHeight="1">
      <c r="A2" s="167"/>
    </row>
    <row r="3" spans="1:7" ht="20.100000000000001" customHeight="1">
      <c r="A3" s="397"/>
      <c r="F3" s="398" t="s">
        <v>301</v>
      </c>
    </row>
    <row r="4" spans="1:7" ht="20.100000000000001" customHeight="1">
      <c r="A4" s="399"/>
      <c r="B4" s="472">
        <v>2018</v>
      </c>
      <c r="C4" s="472">
        <v>2019</v>
      </c>
      <c r="D4" s="472">
        <v>2020</v>
      </c>
      <c r="E4" s="472">
        <v>2021</v>
      </c>
      <c r="F4" s="371" t="s">
        <v>173</v>
      </c>
    </row>
    <row r="5" spans="1:7" ht="20.100000000000001" customHeight="1">
      <c r="A5" s="397"/>
      <c r="F5" s="519"/>
    </row>
    <row r="6" spans="1:7" ht="20.100000000000001" customHeight="1">
      <c r="A6" s="173" t="s">
        <v>302</v>
      </c>
      <c r="B6" s="680">
        <f>B7+B11</f>
        <v>69641.2915824511</v>
      </c>
      <c r="C6" s="683">
        <f>C7+C11</f>
        <v>71232</v>
      </c>
      <c r="D6" s="683">
        <f>D7+D11</f>
        <v>70990.210000000006</v>
      </c>
      <c r="E6" s="683">
        <f>E7+E11</f>
        <v>68374</v>
      </c>
      <c r="F6" s="683">
        <f>F7+F11</f>
        <v>69057</v>
      </c>
    </row>
    <row r="7" spans="1:7" ht="20.100000000000001" customHeight="1">
      <c r="A7" s="397" t="s">
        <v>303</v>
      </c>
      <c r="B7" s="577">
        <v>61843.2915824511</v>
      </c>
      <c r="C7" s="577">
        <v>62552</v>
      </c>
      <c r="D7" s="577">
        <v>60737.440000000002</v>
      </c>
      <c r="E7" s="577">
        <v>58403</v>
      </c>
      <c r="F7" s="577">
        <v>56488</v>
      </c>
    </row>
    <row r="8" spans="1:7" ht="20.100000000000001" customHeight="1">
      <c r="A8" s="174" t="s">
        <v>304</v>
      </c>
      <c r="B8" s="681"/>
      <c r="C8" s="577"/>
      <c r="D8" s="577"/>
      <c r="E8" s="577"/>
      <c r="F8" s="577"/>
    </row>
    <row r="9" spans="1:7" ht="20.100000000000001" customHeight="1">
      <c r="A9" s="400" t="s">
        <v>305</v>
      </c>
      <c r="B9" s="577">
        <v>49536.1</v>
      </c>
      <c r="C9" s="577">
        <v>49266.2</v>
      </c>
      <c r="D9" s="577">
        <v>49280.51</v>
      </c>
      <c r="E9" s="577">
        <v>47183</v>
      </c>
      <c r="F9" s="577">
        <v>46005</v>
      </c>
    </row>
    <row r="10" spans="1:7" ht="20.100000000000001" customHeight="1">
      <c r="A10" s="400" t="s">
        <v>306</v>
      </c>
      <c r="B10" s="682">
        <v>7506</v>
      </c>
      <c r="C10" s="577">
        <v>6600</v>
      </c>
      <c r="D10" s="577">
        <v>5188</v>
      </c>
      <c r="E10" s="577">
        <v>3600</v>
      </c>
      <c r="F10" s="577">
        <v>7596</v>
      </c>
      <c r="G10" s="151"/>
    </row>
    <row r="11" spans="1:7" ht="20.100000000000001" customHeight="1">
      <c r="A11" s="397" t="s">
        <v>307</v>
      </c>
      <c r="B11" s="681">
        <v>7798</v>
      </c>
      <c r="C11" s="577">
        <v>8680</v>
      </c>
      <c r="D11" s="577">
        <v>10252.77</v>
      </c>
      <c r="E11" s="577">
        <v>9971</v>
      </c>
      <c r="F11" s="577">
        <v>12569</v>
      </c>
      <c r="G11" s="151"/>
    </row>
    <row r="12" spans="1:7" ht="20.100000000000001" customHeight="1">
      <c r="A12" s="174" t="s">
        <v>304</v>
      </c>
      <c r="B12" s="681"/>
      <c r="C12" s="577"/>
      <c r="D12" s="577"/>
      <c r="E12" s="577"/>
      <c r="F12" s="577"/>
      <c r="G12" s="151"/>
    </row>
    <row r="13" spans="1:7" ht="20.100000000000001" customHeight="1">
      <c r="A13" s="400" t="s">
        <v>308</v>
      </c>
      <c r="B13" s="681">
        <v>466</v>
      </c>
      <c r="C13" s="681">
        <v>302.39</v>
      </c>
      <c r="D13" s="577">
        <v>444.7</v>
      </c>
      <c r="E13" s="577">
        <v>793</v>
      </c>
      <c r="F13" s="577">
        <v>5401</v>
      </c>
      <c r="G13" s="151"/>
    </row>
    <row r="14" spans="1:7" ht="20.100000000000001" customHeight="1">
      <c r="A14" s="400" t="s">
        <v>309</v>
      </c>
      <c r="B14" s="577">
        <v>7318.8</v>
      </c>
      <c r="C14" s="577">
        <v>7557.5999999999985</v>
      </c>
      <c r="D14" s="577">
        <v>9580.4700000000012</v>
      </c>
      <c r="E14" s="577">
        <v>9970.69</v>
      </c>
      <c r="F14" s="577">
        <v>6079</v>
      </c>
      <c r="G14" s="151"/>
    </row>
    <row r="15" spans="1:7">
      <c r="F15" s="519"/>
    </row>
    <row r="16" spans="1:7">
      <c r="F16" s="519"/>
    </row>
    <row r="17" spans="6:6">
      <c r="F17" s="519"/>
    </row>
  </sheetData>
  <mergeCells count="1"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</sheetPr>
  <dimension ref="A1:E178"/>
  <sheetViews>
    <sheetView workbookViewId="0">
      <selection sqref="A1:C10"/>
    </sheetView>
  </sheetViews>
  <sheetFormatPr defaultRowHeight="12.75"/>
  <cols>
    <col min="1" max="1" width="28.28515625" style="397" customWidth="1"/>
    <col min="2" max="2" width="30.7109375" style="397" customWidth="1"/>
    <col min="3" max="3" width="32.140625" style="397" customWidth="1"/>
    <col min="4" max="5" width="10.7109375" style="397" customWidth="1"/>
    <col min="6" max="251" width="9.140625" style="397"/>
    <col min="252" max="252" width="28.28515625" style="397" customWidth="1"/>
    <col min="253" max="253" width="30.7109375" style="397" customWidth="1"/>
    <col min="254" max="254" width="32.140625" style="397" customWidth="1"/>
    <col min="255" max="257" width="10.7109375" style="397" customWidth="1"/>
    <col min="258" max="507" width="9.140625" style="397"/>
    <col min="508" max="508" width="28.28515625" style="397" customWidth="1"/>
    <col min="509" max="509" width="30.7109375" style="397" customWidth="1"/>
    <col min="510" max="510" width="32.140625" style="397" customWidth="1"/>
    <col min="511" max="513" width="10.7109375" style="397" customWidth="1"/>
    <col min="514" max="763" width="9.140625" style="397"/>
    <col min="764" max="764" width="28.28515625" style="397" customWidth="1"/>
    <col min="765" max="765" width="30.7109375" style="397" customWidth="1"/>
    <col min="766" max="766" width="32.140625" style="397" customWidth="1"/>
    <col min="767" max="769" width="10.7109375" style="397" customWidth="1"/>
    <col min="770" max="1019" width="9.140625" style="397"/>
    <col min="1020" max="1020" width="28.28515625" style="397" customWidth="1"/>
    <col min="1021" max="1021" width="30.7109375" style="397" customWidth="1"/>
    <col min="1022" max="1022" width="32.140625" style="397" customWidth="1"/>
    <col min="1023" max="1025" width="10.7109375" style="397" customWidth="1"/>
    <col min="1026" max="1275" width="9.140625" style="397"/>
    <col min="1276" max="1276" width="28.28515625" style="397" customWidth="1"/>
    <col min="1277" max="1277" width="30.7109375" style="397" customWidth="1"/>
    <col min="1278" max="1278" width="32.140625" style="397" customWidth="1"/>
    <col min="1279" max="1281" width="10.7109375" style="397" customWidth="1"/>
    <col min="1282" max="1531" width="9.140625" style="397"/>
    <col min="1532" max="1532" width="28.28515625" style="397" customWidth="1"/>
    <col min="1533" max="1533" width="30.7109375" style="397" customWidth="1"/>
    <col min="1534" max="1534" width="32.140625" style="397" customWidth="1"/>
    <col min="1535" max="1537" width="10.7109375" style="397" customWidth="1"/>
    <col min="1538" max="1787" width="9.140625" style="397"/>
    <col min="1788" max="1788" width="28.28515625" style="397" customWidth="1"/>
    <col min="1789" max="1789" width="30.7109375" style="397" customWidth="1"/>
    <col min="1790" max="1790" width="32.140625" style="397" customWidth="1"/>
    <col min="1791" max="1793" width="10.7109375" style="397" customWidth="1"/>
    <col min="1794" max="2043" width="9.140625" style="397"/>
    <col min="2044" max="2044" width="28.28515625" style="397" customWidth="1"/>
    <col min="2045" max="2045" width="30.7109375" style="397" customWidth="1"/>
    <col min="2046" max="2046" width="32.140625" style="397" customWidth="1"/>
    <col min="2047" max="2049" width="10.7109375" style="397" customWidth="1"/>
    <col min="2050" max="2299" width="9.140625" style="397"/>
    <col min="2300" max="2300" width="28.28515625" style="397" customWidth="1"/>
    <col min="2301" max="2301" width="30.7109375" style="397" customWidth="1"/>
    <col min="2302" max="2302" width="32.140625" style="397" customWidth="1"/>
    <col min="2303" max="2305" width="10.7109375" style="397" customWidth="1"/>
    <col min="2306" max="2555" width="9.140625" style="397"/>
    <col min="2556" max="2556" width="28.28515625" style="397" customWidth="1"/>
    <col min="2557" max="2557" width="30.7109375" style="397" customWidth="1"/>
    <col min="2558" max="2558" width="32.140625" style="397" customWidth="1"/>
    <col min="2559" max="2561" width="10.7109375" style="397" customWidth="1"/>
    <col min="2562" max="2811" width="9.140625" style="397"/>
    <col min="2812" max="2812" width="28.28515625" style="397" customWidth="1"/>
    <col min="2813" max="2813" width="30.7109375" style="397" customWidth="1"/>
    <col min="2814" max="2814" width="32.140625" style="397" customWidth="1"/>
    <col min="2815" max="2817" width="10.7109375" style="397" customWidth="1"/>
    <col min="2818" max="3067" width="9.140625" style="397"/>
    <col min="3068" max="3068" width="28.28515625" style="397" customWidth="1"/>
    <col min="3069" max="3069" width="30.7109375" style="397" customWidth="1"/>
    <col min="3070" max="3070" width="32.140625" style="397" customWidth="1"/>
    <col min="3071" max="3073" width="10.7109375" style="397" customWidth="1"/>
    <col min="3074" max="3323" width="9.140625" style="397"/>
    <col min="3324" max="3324" width="28.28515625" style="397" customWidth="1"/>
    <col min="3325" max="3325" width="30.7109375" style="397" customWidth="1"/>
    <col min="3326" max="3326" width="32.140625" style="397" customWidth="1"/>
    <col min="3327" max="3329" width="10.7109375" style="397" customWidth="1"/>
    <col min="3330" max="3579" width="9.140625" style="397"/>
    <col min="3580" max="3580" width="28.28515625" style="397" customWidth="1"/>
    <col min="3581" max="3581" width="30.7109375" style="397" customWidth="1"/>
    <col min="3582" max="3582" width="32.140625" style="397" customWidth="1"/>
    <col min="3583" max="3585" width="10.7109375" style="397" customWidth="1"/>
    <col min="3586" max="3835" width="9.140625" style="397"/>
    <col min="3836" max="3836" width="28.28515625" style="397" customWidth="1"/>
    <col min="3837" max="3837" width="30.7109375" style="397" customWidth="1"/>
    <col min="3838" max="3838" width="32.140625" style="397" customWidth="1"/>
    <col min="3839" max="3841" width="10.7109375" style="397" customWidth="1"/>
    <col min="3842" max="4091" width="9.140625" style="397"/>
    <col min="4092" max="4092" width="28.28515625" style="397" customWidth="1"/>
    <col min="4093" max="4093" width="30.7109375" style="397" customWidth="1"/>
    <col min="4094" max="4094" width="32.140625" style="397" customWidth="1"/>
    <col min="4095" max="4097" width="10.7109375" style="397" customWidth="1"/>
    <col min="4098" max="4347" width="9.140625" style="397"/>
    <col min="4348" max="4348" width="28.28515625" style="397" customWidth="1"/>
    <col min="4349" max="4349" width="30.7109375" style="397" customWidth="1"/>
    <col min="4350" max="4350" width="32.140625" style="397" customWidth="1"/>
    <col min="4351" max="4353" width="10.7109375" style="397" customWidth="1"/>
    <col min="4354" max="4603" width="9.140625" style="397"/>
    <col min="4604" max="4604" width="28.28515625" style="397" customWidth="1"/>
    <col min="4605" max="4605" width="30.7109375" style="397" customWidth="1"/>
    <col min="4606" max="4606" width="32.140625" style="397" customWidth="1"/>
    <col min="4607" max="4609" width="10.7109375" style="397" customWidth="1"/>
    <col min="4610" max="4859" width="9.140625" style="397"/>
    <col min="4860" max="4860" width="28.28515625" style="397" customWidth="1"/>
    <col min="4861" max="4861" width="30.7109375" style="397" customWidth="1"/>
    <col min="4862" max="4862" width="32.140625" style="397" customWidth="1"/>
    <col min="4863" max="4865" width="10.7109375" style="397" customWidth="1"/>
    <col min="4866" max="5115" width="9.140625" style="397"/>
    <col min="5116" max="5116" width="28.28515625" style="397" customWidth="1"/>
    <col min="5117" max="5117" width="30.7109375" style="397" customWidth="1"/>
    <col min="5118" max="5118" width="32.140625" style="397" customWidth="1"/>
    <col min="5119" max="5121" width="10.7109375" style="397" customWidth="1"/>
    <col min="5122" max="5371" width="9.140625" style="397"/>
    <col min="5372" max="5372" width="28.28515625" style="397" customWidth="1"/>
    <col min="5373" max="5373" width="30.7109375" style="397" customWidth="1"/>
    <col min="5374" max="5374" width="32.140625" style="397" customWidth="1"/>
    <col min="5375" max="5377" width="10.7109375" style="397" customWidth="1"/>
    <col min="5378" max="5627" width="9.140625" style="397"/>
    <col min="5628" max="5628" width="28.28515625" style="397" customWidth="1"/>
    <col min="5629" max="5629" width="30.7109375" style="397" customWidth="1"/>
    <col min="5630" max="5630" width="32.140625" style="397" customWidth="1"/>
    <col min="5631" max="5633" width="10.7109375" style="397" customWidth="1"/>
    <col min="5634" max="5883" width="9.140625" style="397"/>
    <col min="5884" max="5884" width="28.28515625" style="397" customWidth="1"/>
    <col min="5885" max="5885" width="30.7109375" style="397" customWidth="1"/>
    <col min="5886" max="5886" width="32.140625" style="397" customWidth="1"/>
    <col min="5887" max="5889" width="10.7109375" style="397" customWidth="1"/>
    <col min="5890" max="6139" width="9.140625" style="397"/>
    <col min="6140" max="6140" width="28.28515625" style="397" customWidth="1"/>
    <col min="6141" max="6141" width="30.7109375" style="397" customWidth="1"/>
    <col min="6142" max="6142" width="32.140625" style="397" customWidth="1"/>
    <col min="6143" max="6145" width="10.7109375" style="397" customWidth="1"/>
    <col min="6146" max="6395" width="9.140625" style="397"/>
    <col min="6396" max="6396" width="28.28515625" style="397" customWidth="1"/>
    <col min="6397" max="6397" width="30.7109375" style="397" customWidth="1"/>
    <col min="6398" max="6398" width="32.140625" style="397" customWidth="1"/>
    <col min="6399" max="6401" width="10.7109375" style="397" customWidth="1"/>
    <col min="6402" max="6651" width="9.140625" style="397"/>
    <col min="6652" max="6652" width="28.28515625" style="397" customWidth="1"/>
    <col min="6653" max="6653" width="30.7109375" style="397" customWidth="1"/>
    <col min="6654" max="6654" width="32.140625" style="397" customWidth="1"/>
    <col min="6655" max="6657" width="10.7109375" style="397" customWidth="1"/>
    <col min="6658" max="6907" width="9.140625" style="397"/>
    <col min="6908" max="6908" width="28.28515625" style="397" customWidth="1"/>
    <col min="6909" max="6909" width="30.7109375" style="397" customWidth="1"/>
    <col min="6910" max="6910" width="32.140625" style="397" customWidth="1"/>
    <col min="6911" max="6913" width="10.7109375" style="397" customWidth="1"/>
    <col min="6914" max="7163" width="9.140625" style="397"/>
    <col min="7164" max="7164" width="28.28515625" style="397" customWidth="1"/>
    <col min="7165" max="7165" width="30.7109375" style="397" customWidth="1"/>
    <col min="7166" max="7166" width="32.140625" style="397" customWidth="1"/>
    <col min="7167" max="7169" width="10.7109375" style="397" customWidth="1"/>
    <col min="7170" max="7419" width="9.140625" style="397"/>
    <col min="7420" max="7420" width="28.28515625" style="397" customWidth="1"/>
    <col min="7421" max="7421" width="30.7109375" style="397" customWidth="1"/>
    <col min="7422" max="7422" width="32.140625" style="397" customWidth="1"/>
    <col min="7423" max="7425" width="10.7109375" style="397" customWidth="1"/>
    <col min="7426" max="7675" width="9.140625" style="397"/>
    <col min="7676" max="7676" width="28.28515625" style="397" customWidth="1"/>
    <col min="7677" max="7677" width="30.7109375" style="397" customWidth="1"/>
    <col min="7678" max="7678" width="32.140625" style="397" customWidth="1"/>
    <col min="7679" max="7681" width="10.7109375" style="397" customWidth="1"/>
    <col min="7682" max="7931" width="9.140625" style="397"/>
    <col min="7932" max="7932" width="28.28515625" style="397" customWidth="1"/>
    <col min="7933" max="7933" width="30.7109375" style="397" customWidth="1"/>
    <col min="7934" max="7934" width="32.140625" style="397" customWidth="1"/>
    <col min="7935" max="7937" width="10.7109375" style="397" customWidth="1"/>
    <col min="7938" max="8187" width="9.140625" style="397"/>
    <col min="8188" max="8188" width="28.28515625" style="397" customWidth="1"/>
    <col min="8189" max="8189" width="30.7109375" style="397" customWidth="1"/>
    <col min="8190" max="8190" width="32.140625" style="397" customWidth="1"/>
    <col min="8191" max="8193" width="10.7109375" style="397" customWidth="1"/>
    <col min="8194" max="8443" width="9.140625" style="397"/>
    <col min="8444" max="8444" width="28.28515625" style="397" customWidth="1"/>
    <col min="8445" max="8445" width="30.7109375" style="397" customWidth="1"/>
    <col min="8446" max="8446" width="32.140625" style="397" customWidth="1"/>
    <col min="8447" max="8449" width="10.7109375" style="397" customWidth="1"/>
    <col min="8450" max="8699" width="9.140625" style="397"/>
    <col min="8700" max="8700" width="28.28515625" style="397" customWidth="1"/>
    <col min="8701" max="8701" width="30.7109375" style="397" customWidth="1"/>
    <col min="8702" max="8702" width="32.140625" style="397" customWidth="1"/>
    <col min="8703" max="8705" width="10.7109375" style="397" customWidth="1"/>
    <col min="8706" max="8955" width="9.140625" style="397"/>
    <col min="8956" max="8956" width="28.28515625" style="397" customWidth="1"/>
    <col min="8957" max="8957" width="30.7109375" style="397" customWidth="1"/>
    <col min="8958" max="8958" width="32.140625" style="397" customWidth="1"/>
    <col min="8959" max="8961" width="10.7109375" style="397" customWidth="1"/>
    <col min="8962" max="9211" width="9.140625" style="397"/>
    <col min="9212" max="9212" width="28.28515625" style="397" customWidth="1"/>
    <col min="9213" max="9213" width="30.7109375" style="397" customWidth="1"/>
    <col min="9214" max="9214" width="32.140625" style="397" customWidth="1"/>
    <col min="9215" max="9217" width="10.7109375" style="397" customWidth="1"/>
    <col min="9218" max="9467" width="9.140625" style="397"/>
    <col min="9468" max="9468" width="28.28515625" style="397" customWidth="1"/>
    <col min="9469" max="9469" width="30.7109375" style="397" customWidth="1"/>
    <col min="9470" max="9470" width="32.140625" style="397" customWidth="1"/>
    <col min="9471" max="9473" width="10.7109375" style="397" customWidth="1"/>
    <col min="9474" max="9723" width="9.140625" style="397"/>
    <col min="9724" max="9724" width="28.28515625" style="397" customWidth="1"/>
    <col min="9725" max="9725" width="30.7109375" style="397" customWidth="1"/>
    <col min="9726" max="9726" width="32.140625" style="397" customWidth="1"/>
    <col min="9727" max="9729" width="10.7109375" style="397" customWidth="1"/>
    <col min="9730" max="9979" width="9.140625" style="397"/>
    <col min="9980" max="9980" width="28.28515625" style="397" customWidth="1"/>
    <col min="9981" max="9981" width="30.7109375" style="397" customWidth="1"/>
    <col min="9982" max="9982" width="32.140625" style="397" customWidth="1"/>
    <col min="9983" max="9985" width="10.7109375" style="397" customWidth="1"/>
    <col min="9986" max="10235" width="9.140625" style="397"/>
    <col min="10236" max="10236" width="28.28515625" style="397" customWidth="1"/>
    <col min="10237" max="10237" width="30.7109375" style="397" customWidth="1"/>
    <col min="10238" max="10238" width="32.140625" style="397" customWidth="1"/>
    <col min="10239" max="10241" width="10.7109375" style="397" customWidth="1"/>
    <col min="10242" max="10491" width="9.140625" style="397"/>
    <col min="10492" max="10492" width="28.28515625" style="397" customWidth="1"/>
    <col min="10493" max="10493" width="30.7109375" style="397" customWidth="1"/>
    <col min="10494" max="10494" width="32.140625" style="397" customWidth="1"/>
    <col min="10495" max="10497" width="10.7109375" style="397" customWidth="1"/>
    <col min="10498" max="10747" width="9.140625" style="397"/>
    <col min="10748" max="10748" width="28.28515625" style="397" customWidth="1"/>
    <col min="10749" max="10749" width="30.7109375" style="397" customWidth="1"/>
    <col min="10750" max="10750" width="32.140625" style="397" customWidth="1"/>
    <col min="10751" max="10753" width="10.7109375" style="397" customWidth="1"/>
    <col min="10754" max="11003" width="9.140625" style="397"/>
    <col min="11004" max="11004" width="28.28515625" style="397" customWidth="1"/>
    <col min="11005" max="11005" width="30.7109375" style="397" customWidth="1"/>
    <col min="11006" max="11006" width="32.140625" style="397" customWidth="1"/>
    <col min="11007" max="11009" width="10.7109375" style="397" customWidth="1"/>
    <col min="11010" max="11259" width="9.140625" style="397"/>
    <col min="11260" max="11260" width="28.28515625" style="397" customWidth="1"/>
    <col min="11261" max="11261" width="30.7109375" style="397" customWidth="1"/>
    <col min="11262" max="11262" width="32.140625" style="397" customWidth="1"/>
    <col min="11263" max="11265" width="10.7109375" style="397" customWidth="1"/>
    <col min="11266" max="11515" width="9.140625" style="397"/>
    <col min="11516" max="11516" width="28.28515625" style="397" customWidth="1"/>
    <col min="11517" max="11517" width="30.7109375" style="397" customWidth="1"/>
    <col min="11518" max="11518" width="32.140625" style="397" customWidth="1"/>
    <col min="11519" max="11521" width="10.7109375" style="397" customWidth="1"/>
    <col min="11522" max="11771" width="9.140625" style="397"/>
    <col min="11772" max="11772" width="28.28515625" style="397" customWidth="1"/>
    <col min="11773" max="11773" width="30.7109375" style="397" customWidth="1"/>
    <col min="11774" max="11774" width="32.140625" style="397" customWidth="1"/>
    <col min="11775" max="11777" width="10.7109375" style="397" customWidth="1"/>
    <col min="11778" max="12027" width="9.140625" style="397"/>
    <col min="12028" max="12028" width="28.28515625" style="397" customWidth="1"/>
    <col min="12029" max="12029" width="30.7109375" style="397" customWidth="1"/>
    <col min="12030" max="12030" width="32.140625" style="397" customWidth="1"/>
    <col min="12031" max="12033" width="10.7109375" style="397" customWidth="1"/>
    <col min="12034" max="12283" width="9.140625" style="397"/>
    <col min="12284" max="12284" width="28.28515625" style="397" customWidth="1"/>
    <col min="12285" max="12285" width="30.7109375" style="397" customWidth="1"/>
    <col min="12286" max="12286" width="32.140625" style="397" customWidth="1"/>
    <col min="12287" max="12289" width="10.7109375" style="397" customWidth="1"/>
    <col min="12290" max="12539" width="9.140625" style="397"/>
    <col min="12540" max="12540" width="28.28515625" style="397" customWidth="1"/>
    <col min="12541" max="12541" width="30.7109375" style="397" customWidth="1"/>
    <col min="12542" max="12542" width="32.140625" style="397" customWidth="1"/>
    <col min="12543" max="12545" width="10.7109375" style="397" customWidth="1"/>
    <col min="12546" max="12795" width="9.140625" style="397"/>
    <col min="12796" max="12796" width="28.28515625" style="397" customWidth="1"/>
    <col min="12797" max="12797" width="30.7109375" style="397" customWidth="1"/>
    <col min="12798" max="12798" width="32.140625" style="397" customWidth="1"/>
    <col min="12799" max="12801" width="10.7109375" style="397" customWidth="1"/>
    <col min="12802" max="13051" width="9.140625" style="397"/>
    <col min="13052" max="13052" width="28.28515625" style="397" customWidth="1"/>
    <col min="13053" max="13053" width="30.7109375" style="397" customWidth="1"/>
    <col min="13054" max="13054" width="32.140625" style="397" customWidth="1"/>
    <col min="13055" max="13057" width="10.7109375" style="397" customWidth="1"/>
    <col min="13058" max="13307" width="9.140625" style="397"/>
    <col min="13308" max="13308" width="28.28515625" style="397" customWidth="1"/>
    <col min="13309" max="13309" width="30.7109375" style="397" customWidth="1"/>
    <col min="13310" max="13310" width="32.140625" style="397" customWidth="1"/>
    <col min="13311" max="13313" width="10.7109375" style="397" customWidth="1"/>
    <col min="13314" max="13563" width="9.140625" style="397"/>
    <col min="13564" max="13564" width="28.28515625" style="397" customWidth="1"/>
    <col min="13565" max="13565" width="30.7109375" style="397" customWidth="1"/>
    <col min="13566" max="13566" width="32.140625" style="397" customWidth="1"/>
    <col min="13567" max="13569" width="10.7109375" style="397" customWidth="1"/>
    <col min="13570" max="13819" width="9.140625" style="397"/>
    <col min="13820" max="13820" width="28.28515625" style="397" customWidth="1"/>
    <col min="13821" max="13821" width="30.7109375" style="397" customWidth="1"/>
    <col min="13822" max="13822" width="32.140625" style="397" customWidth="1"/>
    <col min="13823" max="13825" width="10.7109375" style="397" customWidth="1"/>
    <col min="13826" max="14075" width="9.140625" style="397"/>
    <col min="14076" max="14076" width="28.28515625" style="397" customWidth="1"/>
    <col min="14077" max="14077" width="30.7109375" style="397" customWidth="1"/>
    <col min="14078" max="14078" width="32.140625" style="397" customWidth="1"/>
    <col min="14079" max="14081" width="10.7109375" style="397" customWidth="1"/>
    <col min="14082" max="14331" width="9.140625" style="397"/>
    <col min="14332" max="14332" width="28.28515625" style="397" customWidth="1"/>
    <col min="14333" max="14333" width="30.7109375" style="397" customWidth="1"/>
    <col min="14334" max="14334" width="32.140625" style="397" customWidth="1"/>
    <col min="14335" max="14337" width="10.7109375" style="397" customWidth="1"/>
    <col min="14338" max="14587" width="9.140625" style="397"/>
    <col min="14588" max="14588" width="28.28515625" style="397" customWidth="1"/>
    <col min="14589" max="14589" width="30.7109375" style="397" customWidth="1"/>
    <col min="14590" max="14590" width="32.140625" style="397" customWidth="1"/>
    <col min="14591" max="14593" width="10.7109375" style="397" customWidth="1"/>
    <col min="14594" max="14843" width="9.140625" style="397"/>
    <col min="14844" max="14844" width="28.28515625" style="397" customWidth="1"/>
    <col min="14845" max="14845" width="30.7109375" style="397" customWidth="1"/>
    <col min="14846" max="14846" width="32.140625" style="397" customWidth="1"/>
    <col min="14847" max="14849" width="10.7109375" style="397" customWidth="1"/>
    <col min="14850" max="15099" width="9.140625" style="397"/>
    <col min="15100" max="15100" width="28.28515625" style="397" customWidth="1"/>
    <col min="15101" max="15101" width="30.7109375" style="397" customWidth="1"/>
    <col min="15102" max="15102" width="32.140625" style="397" customWidth="1"/>
    <col min="15103" max="15105" width="10.7109375" style="397" customWidth="1"/>
    <col min="15106" max="15355" width="9.140625" style="397"/>
    <col min="15356" max="15356" width="28.28515625" style="397" customWidth="1"/>
    <col min="15357" max="15357" width="30.7109375" style="397" customWidth="1"/>
    <col min="15358" max="15358" width="32.140625" style="397" customWidth="1"/>
    <col min="15359" max="15361" width="10.7109375" style="397" customWidth="1"/>
    <col min="15362" max="15611" width="9.140625" style="397"/>
    <col min="15612" max="15612" width="28.28515625" style="397" customWidth="1"/>
    <col min="15613" max="15613" width="30.7109375" style="397" customWidth="1"/>
    <col min="15614" max="15614" width="32.140625" style="397" customWidth="1"/>
    <col min="15615" max="15617" width="10.7109375" style="397" customWidth="1"/>
    <col min="15618" max="15867" width="9.140625" style="397"/>
    <col min="15868" max="15868" width="28.28515625" style="397" customWidth="1"/>
    <col min="15869" max="15869" width="30.7109375" style="397" customWidth="1"/>
    <col min="15870" max="15870" width="32.140625" style="397" customWidth="1"/>
    <col min="15871" max="15873" width="10.7109375" style="397" customWidth="1"/>
    <col min="15874" max="16123" width="9.140625" style="397"/>
    <col min="16124" max="16124" width="28.28515625" style="397" customWidth="1"/>
    <col min="16125" max="16125" width="30.7109375" style="397" customWidth="1"/>
    <col min="16126" max="16126" width="32.140625" style="397" customWidth="1"/>
    <col min="16127" max="16129" width="10.7109375" style="397" customWidth="1"/>
    <col min="16130" max="16384" width="9.140625" style="397"/>
  </cols>
  <sheetData>
    <row r="1" spans="1:5" ht="20.100000000000001" customHeight="1">
      <c r="A1" s="851" t="s">
        <v>310</v>
      </c>
      <c r="B1" s="851"/>
      <c r="C1" s="851"/>
      <c r="D1" s="168"/>
      <c r="E1" s="168"/>
    </row>
    <row r="2" spans="1:5" ht="20.100000000000001" customHeight="1"/>
    <row r="3" spans="1:5" ht="20.100000000000001" customHeight="1">
      <c r="A3" s="406"/>
      <c r="B3" s="520" t="s">
        <v>311</v>
      </c>
      <c r="C3" s="520" t="s">
        <v>48</v>
      </c>
    </row>
    <row r="4" spans="1:5" ht="20.100000000000001" customHeight="1">
      <c r="B4" s="521" t="s">
        <v>312</v>
      </c>
      <c r="C4" s="521" t="s">
        <v>313</v>
      </c>
    </row>
    <row r="5" spans="1:5" ht="20.100000000000001" customHeight="1"/>
    <row r="6" spans="1:5" ht="20.100000000000001" customHeight="1">
      <c r="A6" s="134">
        <v>2018</v>
      </c>
      <c r="B6" s="684">
        <v>308989.75949999999</v>
      </c>
      <c r="C6" s="363">
        <v>1619.4771352648902</v>
      </c>
    </row>
    <row r="7" spans="1:5" ht="20.100000000000001" customHeight="1">
      <c r="A7" s="134">
        <v>2019</v>
      </c>
      <c r="B7" s="684">
        <v>311364</v>
      </c>
      <c r="C7" s="363">
        <v>1657.9729283591944</v>
      </c>
    </row>
    <row r="8" spans="1:5" ht="20.100000000000001" customHeight="1">
      <c r="A8" s="134">
        <v>2020</v>
      </c>
      <c r="B8" s="684">
        <v>320850.65977919998</v>
      </c>
      <c r="C8" s="363">
        <v>1714</v>
      </c>
    </row>
    <row r="9" spans="1:5" ht="20.100000000000001" customHeight="1">
      <c r="A9" s="134">
        <v>2021</v>
      </c>
      <c r="B9" s="510">
        <v>319235</v>
      </c>
      <c r="C9" s="363">
        <v>1705.1694299632509</v>
      </c>
    </row>
    <row r="10" spans="1:5" ht="20.100000000000001" customHeight="1">
      <c r="A10" s="134" t="s">
        <v>173</v>
      </c>
      <c r="B10" s="510">
        <v>306113</v>
      </c>
      <c r="C10" s="510">
        <v>1637</v>
      </c>
    </row>
    <row r="11" spans="1:5" ht="20.100000000000001" customHeight="1">
      <c r="A11" s="134"/>
    </row>
    <row r="12" spans="1:5" ht="20.100000000000001" customHeight="1">
      <c r="A12" s="408"/>
    </row>
    <row r="13" spans="1:5" ht="20.100000000000001" customHeight="1"/>
    <row r="14" spans="1:5" ht="20.100000000000001" customHeight="1"/>
    <row r="15" spans="1:5" ht="20.100000000000001" customHeight="1"/>
    <row r="16" spans="1:5" ht="20.100000000000001" customHeight="1"/>
    <row r="17" spans="4:4" ht="20.100000000000001" customHeight="1"/>
    <row r="18" spans="4:4" ht="20.100000000000001" customHeight="1">
      <c r="D18" s="397">
        <v>3474</v>
      </c>
    </row>
    <row r="19" spans="4:4" ht="20.100000000000001" customHeight="1"/>
    <row r="20" spans="4:4" ht="20.100000000000001" customHeight="1"/>
    <row r="21" spans="4:4" ht="20.100000000000001" customHeight="1"/>
    <row r="22" spans="4:4" ht="20.100000000000001" customHeight="1"/>
    <row r="23" spans="4:4" ht="20.100000000000001" customHeight="1"/>
    <row r="24" spans="4:4" ht="20.100000000000001" customHeight="1"/>
    <row r="25" spans="4:4" ht="20.100000000000001" customHeight="1"/>
    <row r="26" spans="4:4" ht="20.100000000000001" customHeight="1"/>
    <row r="27" spans="4:4" ht="20.100000000000001" customHeight="1"/>
    <row r="28" spans="4:4" ht="20.100000000000001" customHeight="1"/>
    <row r="29" spans="4:4" ht="20.100000000000001" customHeight="1"/>
    <row r="30" spans="4:4" ht="20.100000000000001" customHeight="1"/>
    <row r="31" spans="4:4" ht="20.100000000000001" customHeight="1"/>
    <row r="32" spans="4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</sheetData>
  <mergeCells count="1">
    <mergeCell ref="A1:C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</sheetPr>
  <dimension ref="A1:G242"/>
  <sheetViews>
    <sheetView topLeftCell="A9" workbookViewId="0">
      <selection sqref="A1:F21"/>
    </sheetView>
  </sheetViews>
  <sheetFormatPr defaultRowHeight="12.75"/>
  <cols>
    <col min="1" max="1" width="35.85546875" style="146" customWidth="1"/>
    <col min="2" max="2" width="10.7109375" style="146" customWidth="1"/>
    <col min="3" max="3" width="10.7109375" style="490" customWidth="1"/>
    <col min="4" max="6" width="10.7109375" style="146" customWidth="1"/>
    <col min="7" max="251" width="9.140625" style="146"/>
    <col min="252" max="252" width="35.85546875" style="146" customWidth="1"/>
    <col min="253" max="257" width="10.7109375" style="146" customWidth="1"/>
    <col min="258" max="507" width="9.140625" style="146"/>
    <col min="508" max="508" width="35.85546875" style="146" customWidth="1"/>
    <col min="509" max="513" width="10.7109375" style="146" customWidth="1"/>
    <col min="514" max="763" width="9.140625" style="146"/>
    <col min="764" max="764" width="35.85546875" style="146" customWidth="1"/>
    <col min="765" max="769" width="10.7109375" style="146" customWidth="1"/>
    <col min="770" max="1019" width="9.140625" style="146"/>
    <col min="1020" max="1020" width="35.85546875" style="146" customWidth="1"/>
    <col min="1021" max="1025" width="10.7109375" style="146" customWidth="1"/>
    <col min="1026" max="1275" width="9.140625" style="146"/>
    <col min="1276" max="1276" width="35.85546875" style="146" customWidth="1"/>
    <col min="1277" max="1281" width="10.7109375" style="146" customWidth="1"/>
    <col min="1282" max="1531" width="9.140625" style="146"/>
    <col min="1532" max="1532" width="35.85546875" style="146" customWidth="1"/>
    <col min="1533" max="1537" width="10.7109375" style="146" customWidth="1"/>
    <col min="1538" max="1787" width="9.140625" style="146"/>
    <col min="1788" max="1788" width="35.85546875" style="146" customWidth="1"/>
    <col min="1789" max="1793" width="10.7109375" style="146" customWidth="1"/>
    <col min="1794" max="2043" width="9.140625" style="146"/>
    <col min="2044" max="2044" width="35.85546875" style="146" customWidth="1"/>
    <col min="2045" max="2049" width="10.7109375" style="146" customWidth="1"/>
    <col min="2050" max="2299" width="9.140625" style="146"/>
    <col min="2300" max="2300" width="35.85546875" style="146" customWidth="1"/>
    <col min="2301" max="2305" width="10.7109375" style="146" customWidth="1"/>
    <col min="2306" max="2555" width="9.140625" style="146"/>
    <col min="2556" max="2556" width="35.85546875" style="146" customWidth="1"/>
    <col min="2557" max="2561" width="10.7109375" style="146" customWidth="1"/>
    <col min="2562" max="2811" width="9.140625" style="146"/>
    <col min="2812" max="2812" width="35.85546875" style="146" customWidth="1"/>
    <col min="2813" max="2817" width="10.7109375" style="146" customWidth="1"/>
    <col min="2818" max="3067" width="9.140625" style="146"/>
    <col min="3068" max="3068" width="35.85546875" style="146" customWidth="1"/>
    <col min="3069" max="3073" width="10.7109375" style="146" customWidth="1"/>
    <col min="3074" max="3323" width="9.140625" style="146"/>
    <col min="3324" max="3324" width="35.85546875" style="146" customWidth="1"/>
    <col min="3325" max="3329" width="10.7109375" style="146" customWidth="1"/>
    <col min="3330" max="3579" width="9.140625" style="146"/>
    <col min="3580" max="3580" width="35.85546875" style="146" customWidth="1"/>
    <col min="3581" max="3585" width="10.7109375" style="146" customWidth="1"/>
    <col min="3586" max="3835" width="9.140625" style="146"/>
    <col min="3836" max="3836" width="35.85546875" style="146" customWidth="1"/>
    <col min="3837" max="3841" width="10.7109375" style="146" customWidth="1"/>
    <col min="3842" max="4091" width="9.140625" style="146"/>
    <col min="4092" max="4092" width="35.85546875" style="146" customWidth="1"/>
    <col min="4093" max="4097" width="10.7109375" style="146" customWidth="1"/>
    <col min="4098" max="4347" width="9.140625" style="146"/>
    <col min="4348" max="4348" width="35.85546875" style="146" customWidth="1"/>
    <col min="4349" max="4353" width="10.7109375" style="146" customWidth="1"/>
    <col min="4354" max="4603" width="9.140625" style="146"/>
    <col min="4604" max="4604" width="35.85546875" style="146" customWidth="1"/>
    <col min="4605" max="4609" width="10.7109375" style="146" customWidth="1"/>
    <col min="4610" max="4859" width="9.140625" style="146"/>
    <col min="4860" max="4860" width="35.85546875" style="146" customWidth="1"/>
    <col min="4861" max="4865" width="10.7109375" style="146" customWidth="1"/>
    <col min="4866" max="5115" width="9.140625" style="146"/>
    <col min="5116" max="5116" width="35.85546875" style="146" customWidth="1"/>
    <col min="5117" max="5121" width="10.7109375" style="146" customWidth="1"/>
    <col min="5122" max="5371" width="9.140625" style="146"/>
    <col min="5372" max="5372" width="35.85546875" style="146" customWidth="1"/>
    <col min="5373" max="5377" width="10.7109375" style="146" customWidth="1"/>
    <col min="5378" max="5627" width="9.140625" style="146"/>
    <col min="5628" max="5628" width="35.85546875" style="146" customWidth="1"/>
    <col min="5629" max="5633" width="10.7109375" style="146" customWidth="1"/>
    <col min="5634" max="5883" width="9.140625" style="146"/>
    <col min="5884" max="5884" width="35.85546875" style="146" customWidth="1"/>
    <col min="5885" max="5889" width="10.7109375" style="146" customWidth="1"/>
    <col min="5890" max="6139" width="9.140625" style="146"/>
    <col min="6140" max="6140" width="35.85546875" style="146" customWidth="1"/>
    <col min="6141" max="6145" width="10.7109375" style="146" customWidth="1"/>
    <col min="6146" max="6395" width="9.140625" style="146"/>
    <col min="6396" max="6396" width="35.85546875" style="146" customWidth="1"/>
    <col min="6397" max="6401" width="10.7109375" style="146" customWidth="1"/>
    <col min="6402" max="6651" width="9.140625" style="146"/>
    <col min="6652" max="6652" width="35.85546875" style="146" customWidth="1"/>
    <col min="6653" max="6657" width="10.7109375" style="146" customWidth="1"/>
    <col min="6658" max="6907" width="9.140625" style="146"/>
    <col min="6908" max="6908" width="35.85546875" style="146" customWidth="1"/>
    <col min="6909" max="6913" width="10.7109375" style="146" customWidth="1"/>
    <col min="6914" max="7163" width="9.140625" style="146"/>
    <col min="7164" max="7164" width="35.85546875" style="146" customWidth="1"/>
    <col min="7165" max="7169" width="10.7109375" style="146" customWidth="1"/>
    <col min="7170" max="7419" width="9.140625" style="146"/>
    <col min="7420" max="7420" width="35.85546875" style="146" customWidth="1"/>
    <col min="7421" max="7425" width="10.7109375" style="146" customWidth="1"/>
    <col min="7426" max="7675" width="9.140625" style="146"/>
    <col min="7676" max="7676" width="35.85546875" style="146" customWidth="1"/>
    <col min="7677" max="7681" width="10.7109375" style="146" customWidth="1"/>
    <col min="7682" max="7931" width="9.140625" style="146"/>
    <col min="7932" max="7932" width="35.85546875" style="146" customWidth="1"/>
    <col min="7933" max="7937" width="10.7109375" style="146" customWidth="1"/>
    <col min="7938" max="8187" width="9.140625" style="146"/>
    <col min="8188" max="8188" width="35.85546875" style="146" customWidth="1"/>
    <col min="8189" max="8193" width="10.7109375" style="146" customWidth="1"/>
    <col min="8194" max="8443" width="9.140625" style="146"/>
    <col min="8444" max="8444" width="35.85546875" style="146" customWidth="1"/>
    <col min="8445" max="8449" width="10.7109375" style="146" customWidth="1"/>
    <col min="8450" max="8699" width="9.140625" style="146"/>
    <col min="8700" max="8700" width="35.85546875" style="146" customWidth="1"/>
    <col min="8701" max="8705" width="10.7109375" style="146" customWidth="1"/>
    <col min="8706" max="8955" width="9.140625" style="146"/>
    <col min="8956" max="8956" width="35.85546875" style="146" customWidth="1"/>
    <col min="8957" max="8961" width="10.7109375" style="146" customWidth="1"/>
    <col min="8962" max="9211" width="9.140625" style="146"/>
    <col min="9212" max="9212" width="35.85546875" style="146" customWidth="1"/>
    <col min="9213" max="9217" width="10.7109375" style="146" customWidth="1"/>
    <col min="9218" max="9467" width="9.140625" style="146"/>
    <col min="9468" max="9468" width="35.85546875" style="146" customWidth="1"/>
    <col min="9469" max="9473" width="10.7109375" style="146" customWidth="1"/>
    <col min="9474" max="9723" width="9.140625" style="146"/>
    <col min="9724" max="9724" width="35.85546875" style="146" customWidth="1"/>
    <col min="9725" max="9729" width="10.7109375" style="146" customWidth="1"/>
    <col min="9730" max="9979" width="9.140625" style="146"/>
    <col min="9980" max="9980" width="35.85546875" style="146" customWidth="1"/>
    <col min="9981" max="9985" width="10.7109375" style="146" customWidth="1"/>
    <col min="9986" max="10235" width="9.140625" style="146"/>
    <col min="10236" max="10236" width="35.85546875" style="146" customWidth="1"/>
    <col min="10237" max="10241" width="10.7109375" style="146" customWidth="1"/>
    <col min="10242" max="10491" width="9.140625" style="146"/>
    <col min="10492" max="10492" width="35.85546875" style="146" customWidth="1"/>
    <col min="10493" max="10497" width="10.7109375" style="146" customWidth="1"/>
    <col min="10498" max="10747" width="9.140625" style="146"/>
    <col min="10748" max="10748" width="35.85546875" style="146" customWidth="1"/>
    <col min="10749" max="10753" width="10.7109375" style="146" customWidth="1"/>
    <col min="10754" max="11003" width="9.140625" style="146"/>
    <col min="11004" max="11004" width="35.85546875" style="146" customWidth="1"/>
    <col min="11005" max="11009" width="10.7109375" style="146" customWidth="1"/>
    <col min="11010" max="11259" width="9.140625" style="146"/>
    <col min="11260" max="11260" width="35.85546875" style="146" customWidth="1"/>
    <col min="11261" max="11265" width="10.7109375" style="146" customWidth="1"/>
    <col min="11266" max="11515" width="9.140625" style="146"/>
    <col min="11516" max="11516" width="35.85546875" style="146" customWidth="1"/>
    <col min="11517" max="11521" width="10.7109375" style="146" customWidth="1"/>
    <col min="11522" max="11771" width="9.140625" style="146"/>
    <col min="11772" max="11772" width="35.85546875" style="146" customWidth="1"/>
    <col min="11773" max="11777" width="10.7109375" style="146" customWidth="1"/>
    <col min="11778" max="12027" width="9.140625" style="146"/>
    <col min="12028" max="12028" width="35.85546875" style="146" customWidth="1"/>
    <col min="12029" max="12033" width="10.7109375" style="146" customWidth="1"/>
    <col min="12034" max="12283" width="9.140625" style="146"/>
    <col min="12284" max="12284" width="35.85546875" style="146" customWidth="1"/>
    <col min="12285" max="12289" width="10.7109375" style="146" customWidth="1"/>
    <col min="12290" max="12539" width="9.140625" style="146"/>
    <col min="12540" max="12540" width="35.85546875" style="146" customWidth="1"/>
    <col min="12541" max="12545" width="10.7109375" style="146" customWidth="1"/>
    <col min="12546" max="12795" width="9.140625" style="146"/>
    <col min="12796" max="12796" width="35.85546875" style="146" customWidth="1"/>
    <col min="12797" max="12801" width="10.7109375" style="146" customWidth="1"/>
    <col min="12802" max="13051" width="9.140625" style="146"/>
    <col min="13052" max="13052" width="35.85546875" style="146" customWidth="1"/>
    <col min="13053" max="13057" width="10.7109375" style="146" customWidth="1"/>
    <col min="13058" max="13307" width="9.140625" style="146"/>
    <col min="13308" max="13308" width="35.85546875" style="146" customWidth="1"/>
    <col min="13309" max="13313" width="10.7109375" style="146" customWidth="1"/>
    <col min="13314" max="13563" width="9.140625" style="146"/>
    <col min="13564" max="13564" width="35.85546875" style="146" customWidth="1"/>
    <col min="13565" max="13569" width="10.7109375" style="146" customWidth="1"/>
    <col min="13570" max="13819" width="9.140625" style="146"/>
    <col min="13820" max="13820" width="35.85546875" style="146" customWidth="1"/>
    <col min="13821" max="13825" width="10.7109375" style="146" customWidth="1"/>
    <col min="13826" max="14075" width="9.140625" style="146"/>
    <col min="14076" max="14076" width="35.85546875" style="146" customWidth="1"/>
    <col min="14077" max="14081" width="10.7109375" style="146" customWidth="1"/>
    <col min="14082" max="14331" width="9.140625" style="146"/>
    <col min="14332" max="14332" width="35.85546875" style="146" customWidth="1"/>
    <col min="14333" max="14337" width="10.7109375" style="146" customWidth="1"/>
    <col min="14338" max="14587" width="9.140625" style="146"/>
    <col min="14588" max="14588" width="35.85546875" style="146" customWidth="1"/>
    <col min="14589" max="14593" width="10.7109375" style="146" customWidth="1"/>
    <col min="14594" max="14843" width="9.140625" style="146"/>
    <col min="14844" max="14844" width="35.85546875" style="146" customWidth="1"/>
    <col min="14845" max="14849" width="10.7109375" style="146" customWidth="1"/>
    <col min="14850" max="15099" width="9.140625" style="146"/>
    <col min="15100" max="15100" width="35.85546875" style="146" customWidth="1"/>
    <col min="15101" max="15105" width="10.7109375" style="146" customWidth="1"/>
    <col min="15106" max="15355" width="9.140625" style="146"/>
    <col min="15356" max="15356" width="35.85546875" style="146" customWidth="1"/>
    <col min="15357" max="15361" width="10.7109375" style="146" customWidth="1"/>
    <col min="15362" max="15611" width="9.140625" style="146"/>
    <col min="15612" max="15612" width="35.85546875" style="146" customWidth="1"/>
    <col min="15613" max="15617" width="10.7109375" style="146" customWidth="1"/>
    <col min="15618" max="15867" width="9.140625" style="146"/>
    <col min="15868" max="15868" width="35.85546875" style="146" customWidth="1"/>
    <col min="15869" max="15873" width="10.7109375" style="146" customWidth="1"/>
    <col min="15874" max="16123" width="9.140625" style="146"/>
    <col min="16124" max="16124" width="35.85546875" style="146" customWidth="1"/>
    <col min="16125" max="16129" width="10.7109375" style="146" customWidth="1"/>
    <col min="16130" max="16384" width="9.140625" style="146"/>
  </cols>
  <sheetData>
    <row r="1" spans="1:7" ht="20.100000000000001" customHeight="1">
      <c r="A1" s="851" t="s">
        <v>681</v>
      </c>
      <c r="B1" s="851"/>
      <c r="C1" s="851"/>
      <c r="D1" s="851"/>
      <c r="E1" s="851"/>
      <c r="F1" s="851"/>
      <c r="G1" s="168"/>
    </row>
    <row r="2" spans="1:7" ht="20.100000000000001" customHeight="1">
      <c r="A2" s="397"/>
      <c r="B2" s="397"/>
      <c r="C2" s="397"/>
      <c r="D2" s="397"/>
      <c r="E2" s="397"/>
      <c r="F2" s="397"/>
      <c r="G2" s="397"/>
    </row>
    <row r="3" spans="1:7" ht="20.100000000000001" customHeight="1">
      <c r="A3" s="397"/>
      <c r="F3" s="169" t="s">
        <v>301</v>
      </c>
      <c r="G3" s="397"/>
    </row>
    <row r="4" spans="1:7" ht="20.100000000000001" customHeight="1">
      <c r="A4" s="399"/>
      <c r="B4" s="40">
        <v>2018</v>
      </c>
      <c r="C4" s="472">
        <v>2019</v>
      </c>
      <c r="D4" s="472">
        <v>2020</v>
      </c>
      <c r="E4" s="472">
        <v>2021</v>
      </c>
      <c r="F4" s="148" t="s">
        <v>173</v>
      </c>
      <c r="G4" s="397"/>
    </row>
    <row r="5" spans="1:7" ht="20.100000000000001" customHeight="1">
      <c r="A5" s="401"/>
      <c r="B5" s="522"/>
      <c r="C5" s="144"/>
      <c r="D5" s="144"/>
      <c r="E5" s="144"/>
      <c r="F5" s="144"/>
      <c r="G5" s="397"/>
    </row>
    <row r="6" spans="1:7" ht="20.100000000000001" customHeight="1">
      <c r="A6" s="170" t="s">
        <v>119</v>
      </c>
      <c r="B6" s="523">
        <f>SUM(B7:B21)</f>
        <v>49536</v>
      </c>
      <c r="C6" s="523">
        <f>SUM(C7:C21)</f>
        <v>49266.2</v>
      </c>
      <c r="D6" s="523">
        <f>SUM(D7:D21)</f>
        <v>49281</v>
      </c>
      <c r="E6" s="523">
        <f>SUM(E7:E21)</f>
        <v>47183</v>
      </c>
      <c r="F6" s="524">
        <f>SUM(F7:F21)</f>
        <v>46005</v>
      </c>
      <c r="G6" s="402"/>
    </row>
    <row r="7" spans="1:7" ht="20.100000000000001" customHeight="1">
      <c r="A7" s="352" t="s">
        <v>102</v>
      </c>
      <c r="B7" s="509">
        <v>618</v>
      </c>
      <c r="C7" s="404">
        <v>615</v>
      </c>
      <c r="D7" s="404">
        <v>614</v>
      </c>
      <c r="E7" s="404">
        <v>560</v>
      </c>
      <c r="F7" s="407">
        <v>562</v>
      </c>
      <c r="G7" s="405"/>
    </row>
    <row r="8" spans="1:7" ht="20.100000000000001" customHeight="1">
      <c r="A8" s="352" t="s">
        <v>103</v>
      </c>
      <c r="B8" s="509">
        <v>1895</v>
      </c>
      <c r="C8" s="404">
        <v>1895</v>
      </c>
      <c r="D8" s="404">
        <v>1903</v>
      </c>
      <c r="E8" s="404">
        <v>1895</v>
      </c>
      <c r="F8" s="407">
        <v>1795</v>
      </c>
      <c r="G8" s="405"/>
    </row>
    <row r="9" spans="1:7" ht="20.100000000000001" customHeight="1">
      <c r="A9" s="352" t="s">
        <v>104</v>
      </c>
      <c r="B9" s="509">
        <v>568</v>
      </c>
      <c r="C9" s="404">
        <v>578</v>
      </c>
      <c r="D9" s="404">
        <v>545</v>
      </c>
      <c r="E9" s="404">
        <v>379</v>
      </c>
      <c r="F9" s="407">
        <v>379</v>
      </c>
      <c r="G9" s="405"/>
    </row>
    <row r="10" spans="1:7" ht="20.100000000000001" customHeight="1">
      <c r="A10" s="352" t="s">
        <v>105</v>
      </c>
      <c r="B10" s="509">
        <v>1731</v>
      </c>
      <c r="C10" s="404">
        <v>1554</v>
      </c>
      <c r="D10" s="404">
        <v>1320</v>
      </c>
      <c r="E10" s="404">
        <v>1425</v>
      </c>
      <c r="F10" s="407">
        <v>1325</v>
      </c>
      <c r="G10" s="405"/>
    </row>
    <row r="11" spans="1:7" ht="20.100000000000001" customHeight="1">
      <c r="A11" s="352" t="s">
        <v>106</v>
      </c>
      <c r="B11" s="509">
        <v>1858</v>
      </c>
      <c r="C11" s="404">
        <v>1694</v>
      </c>
      <c r="D11" s="404">
        <v>1593</v>
      </c>
      <c r="E11" s="404">
        <v>1270</v>
      </c>
      <c r="F11" s="407">
        <v>1276</v>
      </c>
      <c r="G11" s="405"/>
    </row>
    <row r="12" spans="1:7" ht="20.100000000000001" customHeight="1">
      <c r="A12" s="352" t="s">
        <v>107</v>
      </c>
      <c r="B12" s="509">
        <v>1970</v>
      </c>
      <c r="C12" s="404">
        <v>2660</v>
      </c>
      <c r="D12" s="404">
        <v>1982</v>
      </c>
      <c r="E12" s="404">
        <v>1485</v>
      </c>
      <c r="F12" s="407">
        <v>1385</v>
      </c>
      <c r="G12" s="405"/>
    </row>
    <row r="13" spans="1:7" ht="20.100000000000001" customHeight="1">
      <c r="A13" s="352" t="s">
        <v>108</v>
      </c>
      <c r="B13" s="509">
        <v>4932</v>
      </c>
      <c r="C13" s="404">
        <v>5680</v>
      </c>
      <c r="D13" s="404">
        <v>4920</v>
      </c>
      <c r="E13" s="404">
        <v>4430</v>
      </c>
      <c r="F13" s="407">
        <v>4234</v>
      </c>
      <c r="G13" s="405"/>
    </row>
    <row r="14" spans="1:7" ht="20.100000000000001" customHeight="1">
      <c r="A14" s="352" t="s">
        <v>109</v>
      </c>
      <c r="B14" s="509">
        <v>4562</v>
      </c>
      <c r="C14" s="404">
        <v>4362</v>
      </c>
      <c r="D14" s="404">
        <v>4480</v>
      </c>
      <c r="E14" s="404">
        <v>3780</v>
      </c>
      <c r="F14" s="407">
        <v>3580</v>
      </c>
      <c r="G14" s="405"/>
    </row>
    <row r="15" spans="1:7" ht="20.100000000000001" customHeight="1">
      <c r="A15" s="352" t="s">
        <v>110</v>
      </c>
      <c r="B15" s="509">
        <v>8073</v>
      </c>
      <c r="C15" s="404">
        <v>8658.9999999999927</v>
      </c>
      <c r="D15" s="404">
        <v>7895</v>
      </c>
      <c r="E15" s="404">
        <v>7901</v>
      </c>
      <c r="F15" s="407">
        <v>7701</v>
      </c>
      <c r="G15" s="405"/>
    </row>
    <row r="16" spans="1:7" ht="20.100000000000001" customHeight="1">
      <c r="A16" s="352" t="s">
        <v>111</v>
      </c>
      <c r="B16" s="509">
        <v>8120</v>
      </c>
      <c r="C16" s="404">
        <v>6264.4</v>
      </c>
      <c r="D16" s="404">
        <v>8242</v>
      </c>
      <c r="E16" s="404">
        <v>8260</v>
      </c>
      <c r="F16" s="407">
        <v>8161</v>
      </c>
      <c r="G16" s="405"/>
    </row>
    <row r="17" spans="1:7" ht="20.100000000000001" customHeight="1">
      <c r="A17" s="352" t="s">
        <v>112</v>
      </c>
      <c r="B17" s="509">
        <v>6346</v>
      </c>
      <c r="C17" s="404">
        <v>6994</v>
      </c>
      <c r="D17" s="404">
        <v>7026</v>
      </c>
      <c r="E17" s="404">
        <v>6870</v>
      </c>
      <c r="F17" s="407">
        <v>6770</v>
      </c>
      <c r="G17" s="405"/>
    </row>
    <row r="18" spans="1:7" ht="20.100000000000001" customHeight="1">
      <c r="A18" s="352" t="s">
        <v>113</v>
      </c>
      <c r="B18" s="509">
        <v>2591</v>
      </c>
      <c r="C18" s="404">
        <v>2047</v>
      </c>
      <c r="D18" s="404">
        <v>2562</v>
      </c>
      <c r="E18" s="404">
        <v>2616</v>
      </c>
      <c r="F18" s="407">
        <v>2560</v>
      </c>
      <c r="G18" s="405"/>
    </row>
    <row r="19" spans="1:7" ht="20.100000000000001" customHeight="1">
      <c r="A19" s="352" t="s">
        <v>114</v>
      </c>
      <c r="B19" s="509">
        <v>378</v>
      </c>
      <c r="C19" s="404">
        <v>1941.4</v>
      </c>
      <c r="D19" s="404">
        <v>374</v>
      </c>
      <c r="E19" s="404">
        <v>350</v>
      </c>
      <c r="F19" s="407">
        <v>350</v>
      </c>
      <c r="G19" s="405"/>
    </row>
    <row r="20" spans="1:7" ht="20.100000000000001" customHeight="1">
      <c r="A20" s="352" t="s">
        <v>115</v>
      </c>
      <c r="B20" s="509">
        <v>3540</v>
      </c>
      <c r="C20" s="404">
        <v>1968.4</v>
      </c>
      <c r="D20" s="404">
        <v>3474</v>
      </c>
      <c r="E20" s="404">
        <v>3602</v>
      </c>
      <c r="F20" s="407">
        <v>3567</v>
      </c>
      <c r="G20" s="405"/>
    </row>
    <row r="21" spans="1:7" ht="20.100000000000001" customHeight="1">
      <c r="A21" s="352" t="s">
        <v>116</v>
      </c>
      <c r="B21" s="509">
        <v>2354</v>
      </c>
      <c r="C21" s="404">
        <v>2354</v>
      </c>
      <c r="D21" s="404">
        <v>2351</v>
      </c>
      <c r="E21" s="404">
        <v>2360</v>
      </c>
      <c r="F21" s="407">
        <v>2360</v>
      </c>
      <c r="G21" s="405"/>
    </row>
    <row r="22" spans="1:7" ht="20.100000000000001" customHeight="1">
      <c r="A22" s="397"/>
      <c r="B22" s="397"/>
      <c r="C22" s="397"/>
      <c r="D22" s="397"/>
      <c r="E22" s="397"/>
      <c r="F22" s="397"/>
      <c r="G22" s="397"/>
    </row>
    <row r="23" spans="1:7" ht="20.100000000000001" customHeight="1">
      <c r="A23" s="397"/>
      <c r="B23" s="397"/>
      <c r="C23" s="397"/>
      <c r="D23" s="397"/>
      <c r="E23" s="397"/>
      <c r="F23" s="397"/>
      <c r="G23" s="397"/>
    </row>
    <row r="24" spans="1:7" ht="20.100000000000001" customHeight="1">
      <c r="A24" s="397"/>
      <c r="B24" s="397"/>
      <c r="C24" s="397"/>
      <c r="D24" s="397"/>
      <c r="E24" s="397"/>
      <c r="F24" s="397"/>
      <c r="G24" s="397"/>
    </row>
    <row r="25" spans="1:7" ht="20.100000000000001" customHeight="1">
      <c r="A25" s="397"/>
      <c r="B25" s="397"/>
      <c r="C25" s="397"/>
      <c r="D25" s="397"/>
      <c r="E25" s="397"/>
      <c r="F25" s="397"/>
      <c r="G25" s="397"/>
    </row>
    <row r="26" spans="1:7" ht="20.100000000000001" customHeight="1">
      <c r="A26" s="397"/>
      <c r="B26" s="397"/>
      <c r="C26" s="397"/>
      <c r="D26" s="397"/>
      <c r="E26" s="397"/>
      <c r="F26" s="397"/>
      <c r="G26" s="397"/>
    </row>
    <row r="27" spans="1:7" ht="20.100000000000001" customHeight="1">
      <c r="A27" s="397"/>
      <c r="B27" s="397"/>
      <c r="C27" s="397"/>
      <c r="D27" s="397"/>
      <c r="E27" s="397"/>
      <c r="F27" s="397"/>
      <c r="G27" s="397"/>
    </row>
    <row r="28" spans="1:7" ht="20.100000000000001" customHeight="1">
      <c r="A28" s="397"/>
      <c r="B28" s="397"/>
      <c r="C28" s="397"/>
      <c r="D28" s="397"/>
      <c r="E28" s="397"/>
      <c r="F28" s="397"/>
      <c r="G28" s="397"/>
    </row>
    <row r="29" spans="1:7" ht="20.100000000000001" customHeight="1">
      <c r="A29" s="397"/>
      <c r="B29" s="397"/>
      <c r="C29" s="397"/>
      <c r="D29" s="397"/>
      <c r="E29" s="397"/>
      <c r="F29" s="397"/>
      <c r="G29" s="397"/>
    </row>
    <row r="30" spans="1:7" ht="20.100000000000001" customHeight="1">
      <c r="A30" s="397"/>
      <c r="B30" s="397"/>
      <c r="C30" s="397"/>
      <c r="D30" s="397"/>
      <c r="E30" s="397"/>
      <c r="F30" s="397"/>
      <c r="G30" s="397"/>
    </row>
    <row r="31" spans="1:7" ht="20.100000000000001" customHeight="1">
      <c r="A31" s="397"/>
      <c r="B31" s="397"/>
      <c r="C31" s="397"/>
      <c r="D31" s="397"/>
      <c r="E31" s="397"/>
      <c r="F31" s="397"/>
      <c r="G31" s="397"/>
    </row>
    <row r="32" spans="1:7" ht="20.100000000000001" customHeight="1">
      <c r="A32" s="397"/>
      <c r="B32" s="397"/>
      <c r="C32" s="397"/>
      <c r="D32" s="397"/>
      <c r="E32" s="397"/>
      <c r="F32" s="397"/>
      <c r="G32" s="397"/>
    </row>
    <row r="33" spans="1:7" ht="20.100000000000001" customHeight="1">
      <c r="A33" s="397"/>
      <c r="B33" s="397"/>
      <c r="C33" s="397"/>
      <c r="D33" s="397"/>
      <c r="E33" s="397"/>
      <c r="F33" s="397"/>
      <c r="G33" s="397"/>
    </row>
    <row r="34" spans="1:7" ht="20.100000000000001" customHeight="1">
      <c r="A34" s="397"/>
      <c r="B34" s="397"/>
      <c r="C34" s="397"/>
      <c r="D34" s="397"/>
      <c r="E34" s="397"/>
      <c r="F34" s="397"/>
      <c r="G34" s="397"/>
    </row>
    <row r="35" spans="1:7" ht="20.100000000000001" customHeight="1">
      <c r="A35" s="397"/>
      <c r="B35" s="397"/>
      <c r="C35" s="397"/>
      <c r="D35" s="397"/>
      <c r="E35" s="397"/>
      <c r="F35" s="397"/>
      <c r="G35" s="397"/>
    </row>
    <row r="36" spans="1:7" ht="20.100000000000001" customHeight="1">
      <c r="A36" s="397"/>
      <c r="B36" s="397"/>
      <c r="C36" s="397"/>
      <c r="D36" s="397"/>
      <c r="E36" s="397"/>
      <c r="F36" s="397"/>
      <c r="G36" s="397"/>
    </row>
    <row r="37" spans="1:7" ht="20.100000000000001" customHeight="1">
      <c r="A37" s="397"/>
      <c r="B37" s="397"/>
      <c r="C37" s="397"/>
      <c r="D37" s="397"/>
      <c r="E37" s="397"/>
      <c r="F37" s="397"/>
      <c r="G37" s="397"/>
    </row>
    <row r="38" spans="1:7" ht="20.100000000000001" customHeight="1">
      <c r="A38" s="397"/>
      <c r="B38" s="397"/>
      <c r="C38" s="397"/>
      <c r="D38" s="397"/>
      <c r="E38" s="397"/>
      <c r="F38" s="397"/>
      <c r="G38" s="397"/>
    </row>
    <row r="39" spans="1:7" ht="20.100000000000001" customHeight="1">
      <c r="A39" s="397"/>
      <c r="B39" s="397"/>
      <c r="C39" s="397"/>
      <c r="D39" s="397"/>
      <c r="E39" s="397"/>
      <c r="F39" s="397"/>
      <c r="G39" s="397"/>
    </row>
    <row r="40" spans="1:7" ht="20.100000000000001" customHeight="1">
      <c r="A40" s="397"/>
      <c r="B40" s="397"/>
      <c r="C40" s="397"/>
      <c r="D40" s="397"/>
      <c r="E40" s="397"/>
      <c r="F40" s="397"/>
      <c r="G40" s="397"/>
    </row>
    <row r="41" spans="1:7" ht="20.100000000000001" customHeight="1">
      <c r="A41" s="397"/>
      <c r="B41" s="397"/>
      <c r="C41" s="397"/>
      <c r="D41" s="397"/>
      <c r="E41" s="397"/>
      <c r="F41" s="397"/>
      <c r="G41" s="397"/>
    </row>
    <row r="42" spans="1:7" ht="20.100000000000001" customHeight="1">
      <c r="A42" s="397"/>
      <c r="B42" s="397"/>
      <c r="C42" s="397"/>
      <c r="D42" s="397"/>
      <c r="E42" s="397"/>
      <c r="F42" s="397"/>
      <c r="G42" s="397"/>
    </row>
    <row r="43" spans="1:7" ht="20.100000000000001" customHeight="1">
      <c r="A43" s="397"/>
      <c r="B43" s="397"/>
      <c r="C43" s="397"/>
      <c r="D43" s="397"/>
      <c r="E43" s="397"/>
      <c r="F43" s="397"/>
      <c r="G43" s="397"/>
    </row>
    <row r="44" spans="1:7" ht="20.100000000000001" customHeight="1">
      <c r="A44" s="397"/>
      <c r="B44" s="397"/>
      <c r="C44" s="397"/>
      <c r="D44" s="397"/>
      <c r="E44" s="397"/>
      <c r="F44" s="397"/>
      <c r="G44" s="397"/>
    </row>
    <row r="45" spans="1:7" ht="20.100000000000001" customHeight="1">
      <c r="A45" s="397"/>
      <c r="B45" s="397"/>
      <c r="C45" s="397"/>
      <c r="D45" s="397"/>
      <c r="E45" s="397"/>
      <c r="F45" s="397"/>
      <c r="G45" s="397"/>
    </row>
    <row r="46" spans="1:7" ht="20.100000000000001" customHeight="1">
      <c r="A46" s="397"/>
      <c r="B46" s="397"/>
      <c r="C46" s="397"/>
      <c r="D46" s="397"/>
      <c r="E46" s="397"/>
      <c r="F46" s="397"/>
      <c r="G46" s="397"/>
    </row>
    <row r="47" spans="1:7" ht="20.100000000000001" customHeight="1">
      <c r="A47" s="397"/>
      <c r="B47" s="397"/>
      <c r="C47" s="397"/>
      <c r="D47" s="397"/>
      <c r="E47" s="397"/>
      <c r="F47" s="397"/>
      <c r="G47" s="397"/>
    </row>
    <row r="48" spans="1:7" ht="20.100000000000001" customHeight="1">
      <c r="A48" s="397"/>
      <c r="B48" s="397"/>
      <c r="C48" s="397"/>
      <c r="D48" s="397"/>
      <c r="E48" s="397"/>
      <c r="F48" s="397"/>
      <c r="G48" s="397"/>
    </row>
    <row r="49" spans="1:7" ht="20.100000000000001" customHeight="1">
      <c r="A49" s="397"/>
      <c r="B49" s="397"/>
      <c r="C49" s="397"/>
      <c r="D49" s="397"/>
      <c r="E49" s="397"/>
      <c r="F49" s="397"/>
      <c r="G49" s="397"/>
    </row>
    <row r="50" spans="1:7" ht="20.100000000000001" customHeight="1">
      <c r="A50" s="397"/>
      <c r="B50" s="397"/>
      <c r="C50" s="397"/>
      <c r="D50" s="397"/>
      <c r="E50" s="397"/>
      <c r="F50" s="397"/>
      <c r="G50" s="397"/>
    </row>
    <row r="51" spans="1:7" ht="20.100000000000001" customHeight="1">
      <c r="A51" s="397"/>
      <c r="B51" s="397"/>
      <c r="C51" s="397"/>
      <c r="D51" s="397"/>
      <c r="E51" s="397"/>
      <c r="F51" s="397"/>
      <c r="G51" s="397"/>
    </row>
    <row r="52" spans="1:7" ht="20.100000000000001" customHeight="1">
      <c r="A52" s="397"/>
      <c r="B52" s="397"/>
      <c r="C52" s="397"/>
      <c r="D52" s="397"/>
      <c r="E52" s="397"/>
      <c r="F52" s="397"/>
      <c r="G52" s="397"/>
    </row>
    <row r="53" spans="1:7" ht="20.100000000000001" customHeight="1">
      <c r="A53" s="397"/>
      <c r="B53" s="397"/>
      <c r="C53" s="397"/>
      <c r="D53" s="397"/>
      <c r="E53" s="397"/>
      <c r="F53" s="397"/>
      <c r="G53" s="397"/>
    </row>
    <row r="54" spans="1:7" ht="20.100000000000001" customHeight="1">
      <c r="A54" s="397"/>
      <c r="B54" s="397"/>
      <c r="C54" s="397"/>
      <c r="D54" s="397"/>
      <c r="E54" s="397"/>
      <c r="F54" s="397"/>
      <c r="G54" s="397"/>
    </row>
    <row r="55" spans="1:7" ht="20.100000000000001" customHeight="1">
      <c r="A55" s="397"/>
      <c r="B55" s="397"/>
      <c r="C55" s="397"/>
      <c r="D55" s="397"/>
      <c r="E55" s="397"/>
      <c r="F55" s="397"/>
      <c r="G55" s="397"/>
    </row>
    <row r="56" spans="1:7" ht="20.100000000000001" customHeight="1">
      <c r="A56" s="397"/>
      <c r="B56" s="397"/>
      <c r="C56" s="397"/>
      <c r="D56" s="397"/>
      <c r="E56" s="397"/>
      <c r="F56" s="397"/>
      <c r="G56" s="397"/>
    </row>
    <row r="57" spans="1:7" ht="20.100000000000001" customHeight="1">
      <c r="A57" s="397"/>
      <c r="B57" s="397"/>
      <c r="C57" s="397"/>
      <c r="D57" s="397"/>
      <c r="E57" s="397"/>
      <c r="F57" s="397"/>
      <c r="G57" s="397"/>
    </row>
    <row r="58" spans="1:7" ht="20.100000000000001" customHeight="1">
      <c r="A58" s="397"/>
      <c r="B58" s="397"/>
      <c r="C58" s="397"/>
      <c r="D58" s="397"/>
      <c r="E58" s="397"/>
      <c r="F58" s="397"/>
      <c r="G58" s="397"/>
    </row>
    <row r="59" spans="1:7" ht="20.100000000000001" customHeight="1">
      <c r="A59" s="397"/>
      <c r="B59" s="397"/>
      <c r="C59" s="397"/>
      <c r="D59" s="397"/>
      <c r="E59" s="397"/>
      <c r="F59" s="397"/>
      <c r="G59" s="397"/>
    </row>
    <row r="60" spans="1:7" ht="20.100000000000001" customHeight="1">
      <c r="A60" s="397"/>
      <c r="B60" s="397"/>
      <c r="C60" s="397"/>
      <c r="D60" s="397"/>
      <c r="E60" s="397"/>
      <c r="F60" s="397"/>
      <c r="G60" s="397"/>
    </row>
    <row r="61" spans="1:7" ht="20.100000000000001" customHeight="1">
      <c r="A61" s="397"/>
      <c r="B61" s="397"/>
      <c r="C61" s="397"/>
      <c r="D61" s="397"/>
      <c r="E61" s="397"/>
      <c r="F61" s="397"/>
      <c r="G61" s="397"/>
    </row>
    <row r="62" spans="1:7" ht="20.100000000000001" customHeight="1">
      <c r="A62" s="397"/>
      <c r="B62" s="397"/>
      <c r="C62" s="397"/>
      <c r="D62" s="397"/>
      <c r="E62" s="397"/>
      <c r="F62" s="397"/>
      <c r="G62" s="397"/>
    </row>
    <row r="63" spans="1:7" ht="20.100000000000001" customHeight="1">
      <c r="A63" s="397"/>
      <c r="B63" s="397"/>
      <c r="C63" s="397"/>
      <c r="D63" s="397"/>
      <c r="E63" s="397"/>
      <c r="F63" s="397"/>
      <c r="G63" s="397"/>
    </row>
    <row r="64" spans="1:7" ht="20.100000000000001" customHeight="1">
      <c r="A64" s="397"/>
      <c r="B64" s="397"/>
      <c r="C64" s="397"/>
      <c r="D64" s="397"/>
      <c r="E64" s="397"/>
      <c r="F64" s="397"/>
      <c r="G64" s="397"/>
    </row>
    <row r="65" spans="1:7" ht="20.100000000000001" customHeight="1">
      <c r="A65" s="397"/>
      <c r="B65" s="397"/>
      <c r="C65" s="397"/>
      <c r="D65" s="397"/>
      <c r="E65" s="397"/>
      <c r="F65" s="397"/>
      <c r="G65" s="397"/>
    </row>
    <row r="66" spans="1:7" ht="20.100000000000001" customHeight="1">
      <c r="A66" s="397"/>
      <c r="B66" s="397"/>
      <c r="C66" s="397"/>
      <c r="D66" s="397"/>
      <c r="E66" s="397"/>
      <c r="F66" s="397"/>
      <c r="G66" s="397"/>
    </row>
    <row r="67" spans="1:7" ht="20.100000000000001" customHeight="1">
      <c r="A67" s="397"/>
      <c r="B67" s="397"/>
      <c r="C67" s="397"/>
      <c r="D67" s="397"/>
      <c r="E67" s="397"/>
      <c r="F67" s="397"/>
      <c r="G67" s="397"/>
    </row>
    <row r="68" spans="1:7" ht="20.100000000000001" customHeight="1">
      <c r="A68" s="397"/>
      <c r="B68" s="397"/>
      <c r="C68" s="397"/>
      <c r="D68" s="397"/>
      <c r="E68" s="397"/>
      <c r="F68" s="397"/>
      <c r="G68" s="397"/>
    </row>
    <row r="69" spans="1:7" ht="20.100000000000001" customHeight="1">
      <c r="A69" s="397"/>
      <c r="B69" s="397"/>
      <c r="C69" s="397"/>
      <c r="D69" s="397"/>
      <c r="E69" s="397"/>
      <c r="F69" s="397"/>
      <c r="G69" s="397"/>
    </row>
    <row r="70" spans="1:7" ht="20.100000000000001" customHeight="1">
      <c r="A70" s="397"/>
      <c r="B70" s="397"/>
      <c r="C70" s="397"/>
      <c r="D70" s="397"/>
      <c r="E70" s="397"/>
      <c r="F70" s="397"/>
      <c r="G70" s="397"/>
    </row>
    <row r="71" spans="1:7" ht="20.100000000000001" customHeight="1">
      <c r="A71" s="397"/>
      <c r="B71" s="397"/>
      <c r="C71" s="397"/>
      <c r="D71" s="397"/>
      <c r="E71" s="397"/>
      <c r="F71" s="397"/>
      <c r="G71" s="397"/>
    </row>
    <row r="72" spans="1:7" ht="20.100000000000001" customHeight="1">
      <c r="A72" s="397"/>
      <c r="B72" s="397"/>
      <c r="C72" s="397"/>
      <c r="D72" s="397"/>
      <c r="E72" s="397"/>
      <c r="F72" s="397"/>
      <c r="G72" s="397"/>
    </row>
    <row r="73" spans="1:7" ht="20.100000000000001" customHeight="1">
      <c r="A73" s="397"/>
      <c r="B73" s="397"/>
      <c r="C73" s="397"/>
      <c r="D73" s="397"/>
      <c r="E73" s="397"/>
      <c r="F73" s="397"/>
      <c r="G73" s="397"/>
    </row>
    <row r="74" spans="1:7" ht="20.100000000000001" customHeight="1">
      <c r="A74" s="397"/>
      <c r="B74" s="397"/>
      <c r="C74" s="397"/>
      <c r="D74" s="397"/>
      <c r="E74" s="397"/>
      <c r="F74" s="397"/>
      <c r="G74" s="397"/>
    </row>
    <row r="75" spans="1:7" ht="20.100000000000001" customHeight="1">
      <c r="A75" s="397"/>
      <c r="B75" s="397"/>
      <c r="C75" s="397"/>
      <c r="D75" s="397"/>
      <c r="E75" s="397"/>
      <c r="F75" s="397"/>
      <c r="G75" s="397"/>
    </row>
    <row r="76" spans="1:7" ht="20.100000000000001" customHeight="1">
      <c r="A76" s="397"/>
      <c r="B76" s="397"/>
      <c r="C76" s="397"/>
      <c r="D76" s="397"/>
      <c r="E76" s="397"/>
      <c r="F76" s="397"/>
      <c r="G76" s="397"/>
    </row>
    <row r="77" spans="1:7" ht="20.100000000000001" customHeight="1">
      <c r="A77" s="397"/>
      <c r="B77" s="397"/>
      <c r="C77" s="397"/>
      <c r="D77" s="397"/>
      <c r="E77" s="397"/>
      <c r="F77" s="397"/>
      <c r="G77" s="397"/>
    </row>
    <row r="78" spans="1:7" ht="20.100000000000001" customHeight="1">
      <c r="A78" s="397"/>
      <c r="B78" s="397"/>
      <c r="C78" s="397"/>
      <c r="D78" s="397"/>
      <c r="E78" s="397"/>
      <c r="F78" s="397"/>
      <c r="G78" s="397"/>
    </row>
    <row r="79" spans="1:7" ht="20.100000000000001" customHeight="1">
      <c r="A79" s="397"/>
      <c r="B79" s="397"/>
      <c r="C79" s="397"/>
      <c r="D79" s="397"/>
      <c r="E79" s="397"/>
      <c r="F79" s="397"/>
      <c r="G79" s="397"/>
    </row>
    <row r="80" spans="1:7" ht="20.100000000000001" customHeight="1">
      <c r="A80" s="397"/>
      <c r="B80" s="397"/>
      <c r="C80" s="397"/>
      <c r="D80" s="397"/>
      <c r="E80" s="397"/>
      <c r="F80" s="397"/>
      <c r="G80" s="397"/>
    </row>
    <row r="81" spans="1:7" ht="20.100000000000001" customHeight="1">
      <c r="A81" s="397"/>
      <c r="B81" s="397"/>
      <c r="C81" s="397"/>
      <c r="D81" s="397"/>
      <c r="E81" s="397"/>
      <c r="F81" s="397"/>
      <c r="G81" s="397"/>
    </row>
    <row r="82" spans="1:7" ht="20.100000000000001" customHeight="1">
      <c r="A82" s="397"/>
      <c r="B82" s="397"/>
      <c r="C82" s="397"/>
      <c r="D82" s="397"/>
      <c r="E82" s="397"/>
      <c r="F82" s="397"/>
      <c r="G82" s="397"/>
    </row>
    <row r="83" spans="1:7" ht="20.100000000000001" customHeight="1">
      <c r="A83" s="397"/>
      <c r="B83" s="397"/>
      <c r="C83" s="397"/>
      <c r="D83" s="397"/>
      <c r="E83" s="397"/>
      <c r="F83" s="397"/>
      <c r="G83" s="397"/>
    </row>
    <row r="84" spans="1:7" ht="20.100000000000001" customHeight="1">
      <c r="A84" s="397"/>
      <c r="B84" s="397"/>
      <c r="C84" s="397"/>
      <c r="D84" s="397"/>
      <c r="E84" s="397"/>
      <c r="F84" s="397"/>
      <c r="G84" s="397"/>
    </row>
    <row r="85" spans="1:7" ht="20.100000000000001" customHeight="1">
      <c r="A85" s="397"/>
      <c r="B85" s="397"/>
      <c r="C85" s="397"/>
      <c r="D85" s="397"/>
      <c r="E85" s="397"/>
      <c r="F85" s="397"/>
      <c r="G85" s="397"/>
    </row>
    <row r="86" spans="1:7" ht="20.100000000000001" customHeight="1">
      <c r="A86" s="397"/>
      <c r="B86" s="397"/>
      <c r="C86" s="397"/>
      <c r="D86" s="397"/>
      <c r="E86" s="397"/>
      <c r="F86" s="397"/>
      <c r="G86" s="397"/>
    </row>
    <row r="87" spans="1:7" ht="20.100000000000001" customHeight="1">
      <c r="A87" s="397"/>
      <c r="B87" s="397"/>
      <c r="C87" s="397"/>
      <c r="D87" s="397"/>
      <c r="E87" s="397"/>
      <c r="F87" s="397"/>
      <c r="G87" s="397"/>
    </row>
    <row r="88" spans="1:7" ht="20.100000000000001" customHeight="1">
      <c r="A88" s="397"/>
      <c r="B88" s="397"/>
      <c r="C88" s="397"/>
      <c r="D88" s="397"/>
      <c r="E88" s="397"/>
      <c r="F88" s="397"/>
      <c r="G88" s="397"/>
    </row>
    <row r="89" spans="1:7" ht="20.100000000000001" customHeight="1">
      <c r="A89" s="397"/>
      <c r="B89" s="397"/>
      <c r="C89" s="397"/>
      <c r="D89" s="397"/>
      <c r="E89" s="397"/>
      <c r="F89" s="397"/>
      <c r="G89" s="397"/>
    </row>
    <row r="90" spans="1:7" ht="20.100000000000001" customHeight="1">
      <c r="A90" s="397"/>
      <c r="B90" s="397"/>
      <c r="C90" s="397"/>
      <c r="D90" s="397"/>
      <c r="E90" s="397"/>
      <c r="F90" s="397"/>
      <c r="G90" s="397"/>
    </row>
    <row r="91" spans="1:7" ht="20.100000000000001" customHeight="1">
      <c r="A91" s="397"/>
      <c r="B91" s="397"/>
      <c r="C91" s="397"/>
      <c r="D91" s="397"/>
      <c r="E91" s="397"/>
      <c r="F91" s="397"/>
      <c r="G91" s="397"/>
    </row>
    <row r="92" spans="1:7" ht="20.100000000000001" customHeight="1">
      <c r="A92" s="397"/>
      <c r="B92" s="397"/>
      <c r="C92" s="397"/>
      <c r="D92" s="397"/>
      <c r="E92" s="397"/>
      <c r="F92" s="397"/>
      <c r="G92" s="397"/>
    </row>
    <row r="93" spans="1:7" ht="20.100000000000001" customHeight="1">
      <c r="A93" s="397"/>
      <c r="B93" s="397"/>
      <c r="C93" s="397"/>
      <c r="D93" s="397"/>
      <c r="E93" s="397"/>
      <c r="F93" s="397"/>
      <c r="G93" s="397"/>
    </row>
    <row r="94" spans="1:7" ht="20.100000000000001" customHeight="1">
      <c r="A94" s="397"/>
      <c r="B94" s="397"/>
      <c r="C94" s="397"/>
      <c r="D94" s="397"/>
      <c r="E94" s="397"/>
      <c r="F94" s="397"/>
      <c r="G94" s="397"/>
    </row>
    <row r="95" spans="1:7" ht="20.100000000000001" customHeight="1">
      <c r="A95" s="397"/>
      <c r="B95" s="397"/>
      <c r="C95" s="397"/>
      <c r="D95" s="397"/>
      <c r="E95" s="397"/>
      <c r="F95" s="397"/>
      <c r="G95" s="397"/>
    </row>
    <row r="96" spans="1:7" ht="20.100000000000001" customHeight="1">
      <c r="A96" s="397"/>
      <c r="B96" s="397"/>
      <c r="C96" s="397"/>
      <c r="D96" s="397"/>
      <c r="E96" s="397"/>
      <c r="F96" s="397"/>
      <c r="G96" s="397"/>
    </row>
    <row r="97" spans="1:7" ht="20.100000000000001" customHeight="1">
      <c r="A97" s="397"/>
      <c r="B97" s="397"/>
      <c r="C97" s="397"/>
      <c r="D97" s="397"/>
      <c r="E97" s="397"/>
      <c r="F97" s="397"/>
      <c r="G97" s="397"/>
    </row>
    <row r="98" spans="1:7" ht="20.100000000000001" customHeight="1">
      <c r="A98" s="397"/>
      <c r="B98" s="397"/>
      <c r="C98" s="397"/>
      <c r="D98" s="397"/>
      <c r="E98" s="397"/>
      <c r="F98" s="397"/>
      <c r="G98" s="397"/>
    </row>
    <row r="99" spans="1:7" ht="20.100000000000001" customHeight="1">
      <c r="A99" s="397"/>
      <c r="B99" s="397"/>
      <c r="C99" s="397"/>
      <c r="D99" s="397"/>
      <c r="E99" s="397"/>
      <c r="F99" s="397"/>
      <c r="G99" s="397"/>
    </row>
    <row r="100" spans="1:7" ht="20.100000000000001" customHeight="1">
      <c r="A100" s="397"/>
      <c r="B100" s="397"/>
      <c r="C100" s="397"/>
      <c r="D100" s="397"/>
      <c r="E100" s="397"/>
      <c r="F100" s="397"/>
      <c r="G100" s="397"/>
    </row>
    <row r="101" spans="1:7" ht="20.100000000000001" customHeight="1">
      <c r="A101" s="397"/>
      <c r="B101" s="397"/>
      <c r="C101" s="397"/>
      <c r="D101" s="397"/>
      <c r="E101" s="397"/>
      <c r="F101" s="397"/>
      <c r="G101" s="397"/>
    </row>
    <row r="102" spans="1:7" ht="20.100000000000001" customHeight="1">
      <c r="A102" s="397"/>
      <c r="B102" s="397"/>
      <c r="C102" s="397"/>
      <c r="D102" s="397"/>
      <c r="E102" s="397"/>
      <c r="F102" s="397"/>
      <c r="G102" s="397"/>
    </row>
    <row r="103" spans="1:7" ht="20.100000000000001" customHeight="1">
      <c r="A103" s="397"/>
      <c r="B103" s="397"/>
      <c r="C103" s="397"/>
      <c r="D103" s="397"/>
      <c r="E103" s="397"/>
      <c r="F103" s="397"/>
      <c r="G103" s="397"/>
    </row>
    <row r="104" spans="1:7" ht="20.100000000000001" customHeight="1">
      <c r="A104" s="397"/>
      <c r="B104" s="397"/>
      <c r="C104" s="397"/>
      <c r="D104" s="397"/>
      <c r="E104" s="397"/>
      <c r="F104" s="397"/>
      <c r="G104" s="397"/>
    </row>
    <row r="105" spans="1:7" ht="20.100000000000001" customHeight="1">
      <c r="A105" s="397"/>
      <c r="B105" s="397"/>
      <c r="C105" s="397"/>
      <c r="D105" s="397"/>
      <c r="E105" s="397"/>
      <c r="F105" s="397"/>
      <c r="G105" s="397"/>
    </row>
    <row r="106" spans="1:7" ht="20.100000000000001" customHeight="1">
      <c r="A106" s="397"/>
      <c r="B106" s="397"/>
      <c r="C106" s="397"/>
      <c r="D106" s="397"/>
      <c r="E106" s="397"/>
      <c r="F106" s="397"/>
      <c r="G106" s="397"/>
    </row>
    <row r="107" spans="1:7" ht="20.100000000000001" customHeight="1">
      <c r="A107" s="397"/>
      <c r="B107" s="397"/>
      <c r="C107" s="397"/>
      <c r="D107" s="397"/>
      <c r="E107" s="397"/>
      <c r="F107" s="397"/>
      <c r="G107" s="397"/>
    </row>
    <row r="108" spans="1:7" ht="20.100000000000001" customHeight="1">
      <c r="A108" s="397"/>
      <c r="B108" s="397"/>
      <c r="C108" s="397"/>
      <c r="D108" s="397"/>
      <c r="E108" s="397"/>
      <c r="F108" s="397"/>
      <c r="G108" s="397"/>
    </row>
    <row r="109" spans="1:7" ht="20.100000000000001" customHeight="1">
      <c r="A109" s="397"/>
      <c r="B109" s="397"/>
      <c r="C109" s="397"/>
      <c r="D109" s="397"/>
      <c r="E109" s="397"/>
      <c r="F109" s="397"/>
      <c r="G109" s="397"/>
    </row>
    <row r="110" spans="1:7" ht="20.100000000000001" customHeight="1">
      <c r="A110" s="397"/>
      <c r="B110" s="397"/>
      <c r="C110" s="397"/>
      <c r="D110" s="397"/>
      <c r="E110" s="397"/>
      <c r="F110" s="397"/>
      <c r="G110" s="397"/>
    </row>
    <row r="111" spans="1:7" ht="20.100000000000001" customHeight="1">
      <c r="A111" s="397"/>
      <c r="B111" s="397"/>
      <c r="C111" s="397"/>
      <c r="D111" s="397"/>
      <c r="E111" s="397"/>
      <c r="F111" s="397"/>
      <c r="G111" s="397"/>
    </row>
    <row r="112" spans="1:7" ht="20.100000000000001" customHeight="1">
      <c r="A112" s="397"/>
      <c r="B112" s="397"/>
      <c r="C112" s="397"/>
      <c r="D112" s="397"/>
      <c r="E112" s="397"/>
      <c r="F112" s="397"/>
      <c r="G112" s="397"/>
    </row>
    <row r="113" spans="1:7" ht="20.100000000000001" customHeight="1">
      <c r="A113" s="397"/>
      <c r="B113" s="397"/>
      <c r="C113" s="397"/>
      <c r="D113" s="397"/>
      <c r="E113" s="397"/>
      <c r="F113" s="397"/>
      <c r="G113" s="397"/>
    </row>
    <row r="114" spans="1:7" ht="20.100000000000001" customHeight="1">
      <c r="A114" s="397"/>
      <c r="B114" s="397"/>
      <c r="C114" s="397"/>
      <c r="D114" s="397"/>
      <c r="E114" s="397"/>
      <c r="F114" s="397"/>
      <c r="G114" s="397"/>
    </row>
    <row r="115" spans="1:7" ht="20.100000000000001" customHeight="1">
      <c r="A115" s="397"/>
      <c r="B115" s="397"/>
      <c r="C115" s="397"/>
      <c r="D115" s="397"/>
      <c r="E115" s="397"/>
      <c r="F115" s="397"/>
      <c r="G115" s="397"/>
    </row>
    <row r="116" spans="1:7" ht="20.100000000000001" customHeight="1">
      <c r="A116" s="397"/>
      <c r="B116" s="397"/>
      <c r="C116" s="397"/>
      <c r="D116" s="397"/>
      <c r="E116" s="397"/>
      <c r="F116" s="397"/>
      <c r="G116" s="397"/>
    </row>
    <row r="117" spans="1:7" ht="20.100000000000001" customHeight="1">
      <c r="A117" s="397"/>
      <c r="B117" s="397"/>
      <c r="C117" s="397"/>
      <c r="D117" s="397"/>
      <c r="E117" s="397"/>
      <c r="F117" s="397"/>
      <c r="G117" s="397"/>
    </row>
    <row r="118" spans="1:7" ht="20.100000000000001" customHeight="1">
      <c r="A118" s="397"/>
      <c r="B118" s="397"/>
      <c r="C118" s="397"/>
      <c r="D118" s="397"/>
      <c r="E118" s="397"/>
      <c r="F118" s="397"/>
      <c r="G118" s="397"/>
    </row>
    <row r="119" spans="1:7" ht="20.100000000000001" customHeight="1">
      <c r="A119" s="397"/>
      <c r="B119" s="397"/>
      <c r="C119" s="397"/>
      <c r="D119" s="397"/>
      <c r="E119" s="397"/>
      <c r="F119" s="397"/>
      <c r="G119" s="397"/>
    </row>
    <row r="120" spans="1:7" ht="20.100000000000001" customHeight="1">
      <c r="A120" s="397"/>
      <c r="B120" s="397"/>
      <c r="C120" s="397"/>
      <c r="D120" s="397"/>
      <c r="E120" s="397"/>
      <c r="F120" s="397"/>
      <c r="G120" s="397"/>
    </row>
    <row r="121" spans="1:7" ht="20.100000000000001" customHeight="1">
      <c r="A121" s="397"/>
      <c r="B121" s="397"/>
      <c r="C121" s="397"/>
      <c r="D121" s="397"/>
      <c r="E121" s="397"/>
      <c r="F121" s="397"/>
      <c r="G121" s="397"/>
    </row>
    <row r="122" spans="1:7" ht="20.100000000000001" customHeight="1">
      <c r="A122" s="397"/>
      <c r="B122" s="397"/>
      <c r="C122" s="397"/>
      <c r="D122" s="397"/>
      <c r="E122" s="397"/>
      <c r="F122" s="397"/>
      <c r="G122" s="397"/>
    </row>
    <row r="123" spans="1:7" ht="20.100000000000001" customHeight="1">
      <c r="A123" s="397"/>
      <c r="B123" s="397"/>
      <c r="C123" s="397"/>
      <c r="D123" s="397"/>
      <c r="E123" s="397"/>
      <c r="F123" s="397"/>
      <c r="G123" s="397"/>
    </row>
    <row r="124" spans="1:7" ht="20.100000000000001" customHeight="1">
      <c r="A124" s="397"/>
      <c r="B124" s="397"/>
      <c r="C124" s="397"/>
      <c r="D124" s="397"/>
      <c r="E124" s="397"/>
      <c r="F124" s="397"/>
      <c r="G124" s="397"/>
    </row>
    <row r="125" spans="1:7" ht="20.100000000000001" customHeight="1">
      <c r="A125" s="397"/>
      <c r="B125" s="397"/>
      <c r="C125" s="397"/>
      <c r="D125" s="397"/>
      <c r="E125" s="397"/>
      <c r="F125" s="397"/>
      <c r="G125" s="397"/>
    </row>
    <row r="126" spans="1:7" ht="20.100000000000001" customHeight="1">
      <c r="A126" s="397"/>
      <c r="B126" s="397"/>
      <c r="C126" s="397"/>
      <c r="D126" s="397"/>
      <c r="E126" s="397"/>
      <c r="F126" s="397"/>
      <c r="G126" s="397"/>
    </row>
    <row r="127" spans="1:7" ht="20.100000000000001" customHeight="1">
      <c r="A127" s="397"/>
      <c r="B127" s="397"/>
      <c r="C127" s="397"/>
      <c r="D127" s="397"/>
      <c r="E127" s="397"/>
      <c r="F127" s="397"/>
      <c r="G127" s="397"/>
    </row>
    <row r="128" spans="1:7" ht="20.100000000000001" customHeight="1">
      <c r="A128" s="397"/>
      <c r="B128" s="397"/>
      <c r="C128" s="397"/>
      <c r="D128" s="397"/>
      <c r="E128" s="397"/>
      <c r="F128" s="397"/>
      <c r="G128" s="397"/>
    </row>
    <row r="129" spans="1:7" ht="20.100000000000001" customHeight="1">
      <c r="A129" s="397"/>
      <c r="B129" s="397"/>
      <c r="C129" s="397"/>
      <c r="D129" s="397"/>
      <c r="E129" s="397"/>
      <c r="F129" s="397"/>
      <c r="G129" s="397"/>
    </row>
    <row r="130" spans="1:7" ht="20.100000000000001" customHeight="1">
      <c r="A130" s="397"/>
      <c r="B130" s="397"/>
      <c r="C130" s="397"/>
      <c r="D130" s="397"/>
      <c r="E130" s="397"/>
      <c r="F130" s="397"/>
      <c r="G130" s="397"/>
    </row>
    <row r="131" spans="1:7" ht="20.100000000000001" customHeight="1">
      <c r="A131" s="397"/>
      <c r="B131" s="397"/>
      <c r="C131" s="397"/>
      <c r="D131" s="397"/>
      <c r="E131" s="397"/>
      <c r="F131" s="397"/>
      <c r="G131" s="397"/>
    </row>
    <row r="132" spans="1:7" ht="20.100000000000001" customHeight="1">
      <c r="A132" s="397"/>
      <c r="B132" s="397"/>
      <c r="C132" s="397"/>
      <c r="D132" s="397"/>
      <c r="E132" s="397"/>
      <c r="F132" s="397"/>
      <c r="G132" s="397"/>
    </row>
    <row r="133" spans="1:7" ht="20.100000000000001" customHeight="1">
      <c r="A133" s="397"/>
      <c r="B133" s="397"/>
      <c r="C133" s="397"/>
      <c r="D133" s="397"/>
      <c r="E133" s="397"/>
      <c r="F133" s="397"/>
      <c r="G133" s="397"/>
    </row>
    <row r="134" spans="1:7" ht="20.100000000000001" customHeight="1">
      <c r="A134" s="397"/>
      <c r="B134" s="397"/>
      <c r="C134" s="397"/>
      <c r="D134" s="397"/>
      <c r="E134" s="397"/>
      <c r="F134" s="397"/>
      <c r="G134" s="397"/>
    </row>
    <row r="135" spans="1:7" ht="20.100000000000001" customHeight="1">
      <c r="A135" s="397"/>
      <c r="B135" s="397"/>
      <c r="C135" s="397"/>
      <c r="D135" s="397"/>
      <c r="E135" s="397"/>
      <c r="F135" s="397"/>
      <c r="G135" s="397"/>
    </row>
    <row r="136" spans="1:7" ht="20.100000000000001" customHeight="1">
      <c r="A136" s="397"/>
      <c r="B136" s="397"/>
      <c r="C136" s="397"/>
      <c r="D136" s="397"/>
      <c r="E136" s="397"/>
      <c r="F136" s="397"/>
      <c r="G136" s="397"/>
    </row>
    <row r="137" spans="1:7" ht="20.100000000000001" customHeight="1">
      <c r="A137" s="397"/>
      <c r="B137" s="397"/>
      <c r="C137" s="397"/>
      <c r="D137" s="397"/>
      <c r="E137" s="397"/>
      <c r="F137" s="397"/>
      <c r="G137" s="397"/>
    </row>
    <row r="138" spans="1:7" ht="20.100000000000001" customHeight="1">
      <c r="A138" s="397"/>
      <c r="B138" s="397"/>
      <c r="C138" s="397"/>
      <c r="D138" s="397"/>
      <c r="E138" s="397"/>
      <c r="F138" s="397"/>
      <c r="G138" s="397"/>
    </row>
    <row r="139" spans="1:7" ht="20.100000000000001" customHeight="1">
      <c r="A139" s="397"/>
      <c r="B139" s="397"/>
      <c r="C139" s="397"/>
      <c r="D139" s="397"/>
      <c r="E139" s="397"/>
      <c r="F139" s="397"/>
      <c r="G139" s="397"/>
    </row>
    <row r="140" spans="1:7" ht="20.100000000000001" customHeight="1">
      <c r="A140" s="397"/>
      <c r="B140" s="397"/>
      <c r="C140" s="397"/>
      <c r="D140" s="397"/>
      <c r="E140" s="397"/>
      <c r="F140" s="397"/>
      <c r="G140" s="397"/>
    </row>
    <row r="141" spans="1:7" ht="20.100000000000001" customHeight="1">
      <c r="A141" s="397"/>
      <c r="B141" s="397"/>
      <c r="C141" s="397"/>
      <c r="D141" s="397"/>
      <c r="E141" s="397"/>
      <c r="F141" s="397"/>
      <c r="G141" s="397"/>
    </row>
    <row r="142" spans="1:7" ht="20.100000000000001" customHeight="1">
      <c r="A142" s="397"/>
      <c r="B142" s="397"/>
      <c r="C142" s="397"/>
      <c r="D142" s="397"/>
      <c r="E142" s="397"/>
      <c r="F142" s="397"/>
      <c r="G142" s="397"/>
    </row>
    <row r="143" spans="1:7" ht="20.100000000000001" customHeight="1">
      <c r="A143" s="397"/>
      <c r="B143" s="397"/>
      <c r="C143" s="397"/>
      <c r="D143" s="397"/>
      <c r="E143" s="397"/>
      <c r="F143" s="397"/>
      <c r="G143" s="397"/>
    </row>
    <row r="144" spans="1:7" ht="20.100000000000001" customHeight="1">
      <c r="A144" s="397"/>
      <c r="B144" s="397"/>
      <c r="C144" s="397"/>
      <c r="D144" s="397"/>
      <c r="E144" s="397"/>
      <c r="F144" s="397"/>
      <c r="G144" s="397"/>
    </row>
    <row r="145" spans="1:7" ht="20.100000000000001" customHeight="1">
      <c r="A145" s="397"/>
      <c r="B145" s="397"/>
      <c r="C145" s="397"/>
      <c r="D145" s="397"/>
      <c r="E145" s="397"/>
      <c r="F145" s="397"/>
      <c r="G145" s="397"/>
    </row>
    <row r="146" spans="1:7" ht="20.100000000000001" customHeight="1">
      <c r="A146" s="397"/>
      <c r="B146" s="397"/>
      <c r="C146" s="397"/>
      <c r="D146" s="397"/>
      <c r="E146" s="397"/>
      <c r="F146" s="397"/>
      <c r="G146" s="397"/>
    </row>
    <row r="147" spans="1:7" ht="20.100000000000001" customHeight="1">
      <c r="A147" s="397"/>
      <c r="B147" s="397"/>
      <c r="C147" s="397"/>
      <c r="D147" s="397"/>
      <c r="E147" s="397"/>
      <c r="F147" s="397"/>
      <c r="G147" s="397"/>
    </row>
    <row r="148" spans="1:7" ht="20.100000000000001" customHeight="1">
      <c r="A148" s="397"/>
      <c r="B148" s="397"/>
      <c r="C148" s="397"/>
      <c r="D148" s="397"/>
      <c r="E148" s="397"/>
      <c r="F148" s="397"/>
      <c r="G148" s="397"/>
    </row>
    <row r="149" spans="1:7" ht="20.100000000000001" customHeight="1">
      <c r="A149" s="397"/>
      <c r="B149" s="397"/>
      <c r="C149" s="397"/>
      <c r="D149" s="397"/>
      <c r="E149" s="397"/>
      <c r="F149" s="397"/>
      <c r="G149" s="397"/>
    </row>
    <row r="150" spans="1:7" ht="20.100000000000001" customHeight="1">
      <c r="A150" s="397"/>
      <c r="B150" s="397"/>
      <c r="C150" s="397"/>
      <c r="D150" s="397"/>
      <c r="E150" s="397"/>
      <c r="F150" s="397"/>
      <c r="G150" s="397"/>
    </row>
    <row r="151" spans="1:7" ht="20.100000000000001" customHeight="1">
      <c r="A151" s="397"/>
      <c r="B151" s="397"/>
      <c r="C151" s="397"/>
      <c r="D151" s="397"/>
      <c r="E151" s="397"/>
      <c r="F151" s="397"/>
      <c r="G151" s="397"/>
    </row>
    <row r="152" spans="1:7" ht="20.100000000000001" customHeight="1">
      <c r="A152" s="397"/>
      <c r="B152" s="397"/>
      <c r="C152" s="397"/>
      <c r="D152" s="397"/>
      <c r="E152" s="397"/>
      <c r="F152" s="397"/>
      <c r="G152" s="397"/>
    </row>
    <row r="153" spans="1:7" ht="20.100000000000001" customHeight="1">
      <c r="A153" s="397"/>
      <c r="B153" s="397"/>
      <c r="C153" s="397"/>
      <c r="D153" s="397"/>
      <c r="E153" s="397"/>
      <c r="F153" s="397"/>
      <c r="G153" s="397"/>
    </row>
    <row r="154" spans="1:7" ht="20.100000000000001" customHeight="1">
      <c r="A154" s="397"/>
      <c r="B154" s="397"/>
      <c r="C154" s="397"/>
      <c r="D154" s="397"/>
      <c r="E154" s="397"/>
      <c r="F154" s="397"/>
      <c r="G154" s="397"/>
    </row>
    <row r="155" spans="1:7" ht="20.100000000000001" customHeight="1">
      <c r="A155" s="397"/>
      <c r="B155" s="397"/>
      <c r="C155" s="397"/>
      <c r="D155" s="397"/>
      <c r="E155" s="397"/>
      <c r="F155" s="397"/>
      <c r="G155" s="397"/>
    </row>
    <row r="156" spans="1:7" ht="20.100000000000001" customHeight="1">
      <c r="A156" s="397"/>
      <c r="B156" s="397"/>
      <c r="C156" s="397"/>
      <c r="D156" s="397"/>
      <c r="E156" s="397"/>
      <c r="F156" s="397"/>
      <c r="G156" s="397"/>
    </row>
    <row r="157" spans="1:7" ht="20.100000000000001" customHeight="1">
      <c r="A157" s="397"/>
      <c r="B157" s="397"/>
      <c r="C157" s="397"/>
      <c r="D157" s="397"/>
      <c r="E157" s="397"/>
      <c r="F157" s="397"/>
      <c r="G157" s="397"/>
    </row>
    <row r="158" spans="1:7" ht="20.100000000000001" customHeight="1">
      <c r="A158" s="397"/>
      <c r="B158" s="397"/>
      <c r="C158" s="397"/>
      <c r="D158" s="397"/>
      <c r="E158" s="397"/>
      <c r="F158" s="397"/>
      <c r="G158" s="397"/>
    </row>
    <row r="159" spans="1:7" ht="20.100000000000001" customHeight="1">
      <c r="A159" s="397"/>
      <c r="B159" s="397"/>
      <c r="C159" s="397"/>
      <c r="D159" s="397"/>
      <c r="E159" s="397"/>
      <c r="F159" s="397"/>
      <c r="G159" s="397"/>
    </row>
    <row r="160" spans="1:7" ht="20.100000000000001" customHeight="1">
      <c r="A160" s="397"/>
      <c r="B160" s="397"/>
      <c r="C160" s="397"/>
      <c r="D160" s="397"/>
      <c r="E160" s="397"/>
      <c r="F160" s="397"/>
      <c r="G160" s="397"/>
    </row>
    <row r="161" spans="1:7" ht="20.100000000000001" customHeight="1">
      <c r="A161" s="397"/>
      <c r="B161" s="397"/>
      <c r="C161" s="397"/>
      <c r="D161" s="397"/>
      <c r="E161" s="397"/>
      <c r="F161" s="397"/>
      <c r="G161" s="397"/>
    </row>
    <row r="162" spans="1:7">
      <c r="A162" s="397"/>
      <c r="B162" s="397"/>
      <c r="C162" s="397"/>
      <c r="D162" s="397"/>
      <c r="E162" s="397"/>
      <c r="F162" s="397"/>
      <c r="G162" s="397"/>
    </row>
    <row r="163" spans="1:7">
      <c r="A163" s="397"/>
      <c r="B163" s="397"/>
      <c r="C163" s="397"/>
      <c r="D163" s="397"/>
      <c r="E163" s="397"/>
      <c r="F163" s="397"/>
      <c r="G163" s="397"/>
    </row>
    <row r="164" spans="1:7">
      <c r="A164" s="397"/>
      <c r="B164" s="397"/>
      <c r="C164" s="397"/>
      <c r="D164" s="397"/>
      <c r="E164" s="397"/>
      <c r="F164" s="397"/>
      <c r="G164" s="397"/>
    </row>
    <row r="165" spans="1:7">
      <c r="A165" s="397"/>
      <c r="B165" s="397"/>
      <c r="C165" s="397"/>
      <c r="D165" s="397"/>
      <c r="E165" s="397"/>
      <c r="F165" s="397"/>
      <c r="G165" s="397"/>
    </row>
    <row r="166" spans="1:7">
      <c r="A166" s="397"/>
      <c r="B166" s="397"/>
      <c r="C166" s="397"/>
      <c r="D166" s="397"/>
      <c r="E166" s="397"/>
      <c r="F166" s="397"/>
      <c r="G166" s="397"/>
    </row>
    <row r="167" spans="1:7">
      <c r="A167" s="397"/>
      <c r="B167" s="397"/>
      <c r="C167" s="397"/>
      <c r="D167" s="397"/>
      <c r="E167" s="397"/>
      <c r="F167" s="397"/>
      <c r="G167" s="397"/>
    </row>
    <row r="168" spans="1:7">
      <c r="A168" s="397"/>
      <c r="B168" s="397"/>
      <c r="C168" s="397"/>
      <c r="D168" s="397"/>
      <c r="E168" s="397"/>
      <c r="F168" s="397"/>
      <c r="G168" s="397"/>
    </row>
    <row r="169" spans="1:7">
      <c r="A169" s="397"/>
      <c r="B169" s="397"/>
      <c r="C169" s="397"/>
      <c r="D169" s="397"/>
      <c r="E169" s="397"/>
      <c r="F169" s="397"/>
      <c r="G169" s="397"/>
    </row>
    <row r="170" spans="1:7">
      <c r="A170" s="397"/>
      <c r="B170" s="397"/>
      <c r="C170" s="397"/>
      <c r="D170" s="397"/>
      <c r="E170" s="397"/>
      <c r="F170" s="397"/>
      <c r="G170" s="397"/>
    </row>
    <row r="171" spans="1:7">
      <c r="A171" s="397"/>
      <c r="B171" s="397"/>
      <c r="C171" s="397"/>
      <c r="D171" s="397"/>
      <c r="E171" s="397"/>
      <c r="F171" s="397"/>
      <c r="G171" s="397"/>
    </row>
    <row r="172" spans="1:7">
      <c r="A172" s="397"/>
      <c r="B172" s="397"/>
      <c r="C172" s="397"/>
      <c r="D172" s="397"/>
      <c r="E172" s="397"/>
      <c r="F172" s="397"/>
      <c r="G172" s="397"/>
    </row>
    <row r="173" spans="1:7">
      <c r="A173" s="397"/>
      <c r="B173" s="397"/>
      <c r="C173" s="397"/>
      <c r="D173" s="397"/>
      <c r="E173" s="397"/>
      <c r="F173" s="397"/>
      <c r="G173" s="397"/>
    </row>
    <row r="174" spans="1:7">
      <c r="A174" s="397"/>
      <c r="B174" s="397"/>
      <c r="C174" s="397"/>
      <c r="D174" s="397"/>
      <c r="E174" s="397"/>
      <c r="F174" s="397"/>
      <c r="G174" s="397"/>
    </row>
    <row r="175" spans="1:7">
      <c r="A175" s="397"/>
      <c r="B175" s="397"/>
      <c r="C175" s="397"/>
      <c r="D175" s="397"/>
      <c r="E175" s="397"/>
      <c r="F175" s="397"/>
      <c r="G175" s="397"/>
    </row>
    <row r="176" spans="1:7">
      <c r="A176" s="397"/>
      <c r="B176" s="397"/>
      <c r="C176" s="397"/>
      <c r="D176" s="397"/>
      <c r="E176" s="397"/>
      <c r="F176" s="397"/>
      <c r="G176" s="397"/>
    </row>
    <row r="177" spans="1:7">
      <c r="A177" s="397"/>
      <c r="B177" s="397"/>
      <c r="C177" s="397"/>
      <c r="D177" s="397"/>
      <c r="E177" s="397"/>
      <c r="F177" s="397"/>
      <c r="G177" s="397"/>
    </row>
    <row r="178" spans="1:7">
      <c r="A178" s="397"/>
      <c r="B178" s="397"/>
      <c r="C178" s="397"/>
      <c r="D178" s="397"/>
      <c r="E178" s="397"/>
      <c r="F178" s="397"/>
      <c r="G178" s="397"/>
    </row>
    <row r="179" spans="1:7">
      <c r="A179" s="397"/>
      <c r="B179" s="397"/>
      <c r="C179" s="397"/>
      <c r="D179" s="397"/>
      <c r="E179" s="397"/>
      <c r="F179" s="397"/>
      <c r="G179" s="397"/>
    </row>
    <row r="180" spans="1:7">
      <c r="A180" s="397"/>
      <c r="B180" s="397"/>
      <c r="C180" s="397"/>
      <c r="D180" s="397"/>
      <c r="E180" s="397"/>
      <c r="F180" s="397"/>
      <c r="G180" s="397"/>
    </row>
    <row r="181" spans="1:7">
      <c r="A181" s="397"/>
      <c r="B181" s="397"/>
      <c r="C181" s="397"/>
      <c r="D181" s="397"/>
      <c r="E181" s="397"/>
      <c r="F181" s="397"/>
      <c r="G181" s="397"/>
    </row>
    <row r="182" spans="1:7">
      <c r="A182" s="397"/>
      <c r="B182" s="397"/>
      <c r="C182" s="397"/>
      <c r="D182" s="397"/>
      <c r="E182" s="397"/>
      <c r="F182" s="397"/>
      <c r="G182" s="397"/>
    </row>
    <row r="183" spans="1:7">
      <c r="A183" s="397"/>
      <c r="B183" s="397"/>
      <c r="C183" s="397"/>
      <c r="D183" s="397"/>
      <c r="E183" s="397"/>
      <c r="F183" s="397"/>
      <c r="G183" s="397"/>
    </row>
    <row r="184" spans="1:7">
      <c r="A184" s="397"/>
      <c r="B184" s="397"/>
      <c r="C184" s="397"/>
      <c r="D184" s="397"/>
      <c r="E184" s="397"/>
      <c r="F184" s="397"/>
      <c r="G184" s="397"/>
    </row>
    <row r="185" spans="1:7">
      <c r="A185" s="397"/>
      <c r="B185" s="397"/>
      <c r="C185" s="397"/>
      <c r="D185" s="397"/>
      <c r="E185" s="397"/>
      <c r="F185" s="397"/>
      <c r="G185" s="397"/>
    </row>
    <row r="186" spans="1:7">
      <c r="A186" s="397"/>
      <c r="B186" s="397"/>
      <c r="C186" s="397"/>
      <c r="D186" s="397"/>
      <c r="E186" s="397"/>
      <c r="F186" s="397"/>
      <c r="G186" s="397"/>
    </row>
    <row r="187" spans="1:7">
      <c r="A187" s="397"/>
      <c r="B187" s="397"/>
      <c r="C187" s="397"/>
      <c r="D187" s="397"/>
      <c r="E187" s="397"/>
      <c r="F187" s="397"/>
      <c r="G187" s="397"/>
    </row>
    <row r="188" spans="1:7">
      <c r="A188" s="397"/>
      <c r="B188" s="397"/>
      <c r="C188" s="397"/>
      <c r="D188" s="397"/>
      <c r="E188" s="397"/>
      <c r="F188" s="397"/>
      <c r="G188" s="397"/>
    </row>
    <row r="189" spans="1:7">
      <c r="A189" s="397"/>
      <c r="B189" s="397"/>
      <c r="C189" s="397"/>
      <c r="D189" s="397"/>
      <c r="E189" s="397"/>
      <c r="F189" s="397"/>
      <c r="G189" s="397"/>
    </row>
    <row r="190" spans="1:7">
      <c r="A190" s="397"/>
      <c r="B190" s="397"/>
      <c r="C190" s="397"/>
      <c r="D190" s="397"/>
      <c r="E190" s="397"/>
      <c r="F190" s="397"/>
      <c r="G190" s="397"/>
    </row>
    <row r="191" spans="1:7">
      <c r="A191" s="397"/>
      <c r="B191" s="397"/>
      <c r="C191" s="397"/>
      <c r="D191" s="397"/>
      <c r="E191" s="397"/>
      <c r="F191" s="397"/>
      <c r="G191" s="397"/>
    </row>
    <row r="192" spans="1:7">
      <c r="A192" s="397"/>
      <c r="B192" s="397"/>
      <c r="C192" s="397"/>
      <c r="D192" s="397"/>
      <c r="E192" s="397"/>
      <c r="F192" s="397"/>
      <c r="G192" s="397"/>
    </row>
    <row r="193" spans="1:7">
      <c r="A193" s="397"/>
      <c r="B193" s="397"/>
      <c r="C193" s="397"/>
      <c r="D193" s="397"/>
      <c r="E193" s="397"/>
      <c r="F193" s="397"/>
      <c r="G193" s="397"/>
    </row>
    <row r="194" spans="1:7">
      <c r="A194" s="397"/>
      <c r="B194" s="397"/>
      <c r="C194" s="397"/>
      <c r="D194" s="397"/>
      <c r="E194" s="397"/>
      <c r="F194" s="397"/>
      <c r="G194" s="397"/>
    </row>
    <row r="195" spans="1:7">
      <c r="A195" s="397"/>
      <c r="B195" s="397"/>
      <c r="C195" s="397"/>
      <c r="D195" s="397"/>
      <c r="E195" s="397"/>
      <c r="F195" s="397"/>
      <c r="G195" s="397"/>
    </row>
    <row r="196" spans="1:7">
      <c r="A196" s="397"/>
      <c r="B196" s="397"/>
      <c r="C196" s="397"/>
      <c r="D196" s="397"/>
      <c r="E196" s="397"/>
      <c r="F196" s="397"/>
      <c r="G196" s="397"/>
    </row>
    <row r="197" spans="1:7">
      <c r="A197" s="397"/>
      <c r="B197" s="397"/>
      <c r="C197" s="397"/>
      <c r="D197" s="397"/>
      <c r="E197" s="397"/>
      <c r="F197" s="397"/>
      <c r="G197" s="397"/>
    </row>
    <row r="198" spans="1:7">
      <c r="A198" s="397"/>
      <c r="B198" s="397"/>
      <c r="C198" s="397"/>
      <c r="D198" s="397"/>
      <c r="E198" s="397"/>
      <c r="F198" s="397"/>
      <c r="G198" s="397"/>
    </row>
    <row r="199" spans="1:7">
      <c r="A199" s="397"/>
      <c r="B199" s="397"/>
      <c r="C199" s="397"/>
      <c r="D199" s="397"/>
      <c r="E199" s="397"/>
      <c r="F199" s="397"/>
      <c r="G199" s="397"/>
    </row>
    <row r="200" spans="1:7">
      <c r="A200" s="397"/>
      <c r="B200" s="397"/>
      <c r="C200" s="397"/>
      <c r="D200" s="397"/>
      <c r="E200" s="397"/>
      <c r="F200" s="397"/>
      <c r="G200" s="397"/>
    </row>
    <row r="201" spans="1:7">
      <c r="A201" s="397"/>
      <c r="B201" s="397"/>
      <c r="C201" s="397"/>
      <c r="D201" s="397"/>
      <c r="E201" s="397"/>
      <c r="F201" s="397"/>
      <c r="G201" s="397"/>
    </row>
    <row r="202" spans="1:7">
      <c r="A202" s="397"/>
      <c r="B202" s="397"/>
      <c r="C202" s="397"/>
      <c r="D202" s="397"/>
      <c r="E202" s="397"/>
      <c r="F202" s="397"/>
      <c r="G202" s="397"/>
    </row>
    <row r="203" spans="1:7">
      <c r="A203" s="397"/>
      <c r="B203" s="397"/>
      <c r="C203" s="397"/>
      <c r="D203" s="397"/>
      <c r="E203" s="397"/>
      <c r="F203" s="397"/>
      <c r="G203" s="397"/>
    </row>
    <row r="204" spans="1:7">
      <c r="A204" s="397"/>
      <c r="B204" s="397"/>
      <c r="C204" s="397"/>
      <c r="D204" s="397"/>
      <c r="E204" s="397"/>
      <c r="F204" s="397"/>
      <c r="G204" s="397"/>
    </row>
    <row r="205" spans="1:7">
      <c r="A205" s="397"/>
      <c r="B205" s="397"/>
      <c r="C205" s="397"/>
      <c r="D205" s="397"/>
      <c r="E205" s="397"/>
      <c r="F205" s="397"/>
      <c r="G205" s="397"/>
    </row>
    <row r="206" spans="1:7">
      <c r="A206" s="397"/>
      <c r="B206" s="397"/>
      <c r="C206" s="397"/>
      <c r="D206" s="397"/>
      <c r="E206" s="397"/>
      <c r="F206" s="397"/>
      <c r="G206" s="397"/>
    </row>
    <row r="207" spans="1:7">
      <c r="A207" s="397"/>
      <c r="B207" s="397"/>
      <c r="C207" s="397"/>
      <c r="D207" s="397"/>
      <c r="E207" s="397"/>
      <c r="F207" s="397"/>
      <c r="G207" s="397"/>
    </row>
    <row r="208" spans="1:7">
      <c r="A208" s="397"/>
      <c r="B208" s="397"/>
      <c r="C208" s="397"/>
      <c r="D208" s="397"/>
      <c r="E208" s="397"/>
      <c r="F208" s="397"/>
      <c r="G208" s="397"/>
    </row>
    <row r="209" spans="1:7">
      <c r="A209" s="397"/>
      <c r="B209" s="397"/>
      <c r="C209" s="397"/>
      <c r="D209" s="397"/>
      <c r="E209" s="397"/>
      <c r="F209" s="397"/>
      <c r="G209" s="397"/>
    </row>
    <row r="210" spans="1:7">
      <c r="A210" s="397"/>
      <c r="B210" s="397"/>
      <c r="C210" s="397"/>
      <c r="D210" s="397"/>
      <c r="E210" s="397"/>
      <c r="F210" s="397"/>
      <c r="G210" s="397"/>
    </row>
    <row r="211" spans="1:7">
      <c r="A211" s="397"/>
      <c r="B211" s="397"/>
      <c r="C211" s="397"/>
      <c r="D211" s="397"/>
      <c r="E211" s="397"/>
      <c r="F211" s="397"/>
      <c r="G211" s="397"/>
    </row>
    <row r="212" spans="1:7">
      <c r="A212" s="397"/>
      <c r="B212" s="397"/>
      <c r="C212" s="397"/>
      <c r="D212" s="397"/>
      <c r="E212" s="397"/>
      <c r="F212" s="397"/>
      <c r="G212" s="397"/>
    </row>
    <row r="213" spans="1:7">
      <c r="A213" s="397"/>
      <c r="B213" s="397"/>
      <c r="C213" s="397"/>
      <c r="D213" s="397"/>
      <c r="E213" s="397"/>
      <c r="F213" s="397"/>
      <c r="G213" s="397"/>
    </row>
    <row r="214" spans="1:7">
      <c r="A214" s="397"/>
      <c r="B214" s="397"/>
      <c r="C214" s="397"/>
      <c r="D214" s="397"/>
      <c r="E214" s="397"/>
      <c r="F214" s="397"/>
      <c r="G214" s="397"/>
    </row>
    <row r="215" spans="1:7">
      <c r="A215" s="397"/>
      <c r="B215" s="397"/>
      <c r="C215" s="397"/>
      <c r="D215" s="397"/>
      <c r="E215" s="397"/>
      <c r="F215" s="397"/>
      <c r="G215" s="397"/>
    </row>
    <row r="216" spans="1:7">
      <c r="A216" s="397"/>
      <c r="B216" s="397"/>
      <c r="C216" s="397"/>
      <c r="D216" s="397"/>
      <c r="E216" s="397"/>
      <c r="F216" s="397"/>
      <c r="G216" s="397"/>
    </row>
    <row r="217" spans="1:7">
      <c r="A217" s="397"/>
      <c r="B217" s="397"/>
      <c r="C217" s="397"/>
      <c r="D217" s="397"/>
      <c r="E217" s="397"/>
      <c r="F217" s="397"/>
      <c r="G217" s="397"/>
    </row>
    <row r="218" spans="1:7">
      <c r="A218" s="397"/>
      <c r="B218" s="397"/>
      <c r="C218" s="397"/>
      <c r="D218" s="397"/>
      <c r="E218" s="397"/>
      <c r="F218" s="397"/>
      <c r="G218" s="397"/>
    </row>
    <row r="219" spans="1:7">
      <c r="A219" s="397"/>
      <c r="B219" s="397"/>
      <c r="C219" s="397"/>
      <c r="D219" s="397"/>
      <c r="E219" s="397"/>
      <c r="F219" s="397"/>
      <c r="G219" s="397"/>
    </row>
    <row r="220" spans="1:7">
      <c r="A220" s="397"/>
      <c r="B220" s="397"/>
      <c r="C220" s="397"/>
      <c r="D220" s="397"/>
      <c r="E220" s="397"/>
      <c r="F220" s="397"/>
      <c r="G220" s="397"/>
    </row>
    <row r="221" spans="1:7">
      <c r="A221" s="397"/>
      <c r="B221" s="397"/>
      <c r="C221" s="397"/>
      <c r="D221" s="397"/>
      <c r="E221" s="397"/>
      <c r="F221" s="397"/>
      <c r="G221" s="397"/>
    </row>
    <row r="222" spans="1:7">
      <c r="A222" s="397"/>
      <c r="B222" s="397"/>
      <c r="C222" s="397"/>
      <c r="D222" s="397"/>
      <c r="E222" s="397"/>
      <c r="F222" s="397"/>
      <c r="G222" s="397"/>
    </row>
    <row r="223" spans="1:7">
      <c r="A223" s="397"/>
      <c r="B223" s="397"/>
      <c r="C223" s="397"/>
      <c r="D223" s="397"/>
      <c r="E223" s="397"/>
      <c r="F223" s="397"/>
      <c r="G223" s="397"/>
    </row>
    <row r="224" spans="1:7">
      <c r="A224" s="397"/>
      <c r="B224" s="397"/>
      <c r="C224" s="397"/>
      <c r="D224" s="397"/>
      <c r="E224" s="397"/>
      <c r="F224" s="397"/>
      <c r="G224" s="397"/>
    </row>
    <row r="225" spans="1:7">
      <c r="A225" s="397"/>
      <c r="B225" s="397"/>
      <c r="C225" s="397"/>
      <c r="D225" s="397"/>
      <c r="E225" s="397"/>
      <c r="F225" s="397"/>
      <c r="G225" s="397"/>
    </row>
    <row r="226" spans="1:7">
      <c r="A226" s="397"/>
      <c r="B226" s="397"/>
      <c r="C226" s="397"/>
      <c r="D226" s="397"/>
      <c r="E226" s="397"/>
      <c r="F226" s="397"/>
      <c r="G226" s="397"/>
    </row>
    <row r="227" spans="1:7">
      <c r="A227" s="397"/>
      <c r="B227" s="397"/>
      <c r="C227" s="397"/>
      <c r="D227" s="397"/>
      <c r="E227" s="397"/>
      <c r="F227" s="397"/>
      <c r="G227" s="397"/>
    </row>
    <row r="228" spans="1:7">
      <c r="A228" s="397"/>
      <c r="B228" s="397"/>
      <c r="C228" s="397"/>
      <c r="D228" s="397"/>
      <c r="E228" s="397"/>
      <c r="F228" s="397"/>
      <c r="G228" s="397"/>
    </row>
    <row r="229" spans="1:7">
      <c r="A229" s="397"/>
      <c r="B229" s="397"/>
      <c r="C229" s="397"/>
      <c r="D229" s="397"/>
      <c r="E229" s="397"/>
      <c r="F229" s="397"/>
      <c r="G229" s="397"/>
    </row>
    <row r="230" spans="1:7">
      <c r="A230" s="397"/>
      <c r="B230" s="397"/>
      <c r="C230" s="397"/>
      <c r="D230" s="397"/>
      <c r="E230" s="397"/>
      <c r="F230" s="397"/>
      <c r="G230" s="397"/>
    </row>
    <row r="231" spans="1:7">
      <c r="A231" s="397"/>
      <c r="B231" s="397"/>
      <c r="C231" s="397"/>
      <c r="D231" s="397"/>
      <c r="E231" s="397"/>
      <c r="F231" s="397"/>
      <c r="G231" s="397"/>
    </row>
    <row r="232" spans="1:7">
      <c r="A232" s="397"/>
      <c r="B232" s="397"/>
      <c r="C232" s="397"/>
      <c r="D232" s="397"/>
      <c r="E232" s="397"/>
      <c r="F232" s="397"/>
      <c r="G232" s="397"/>
    </row>
    <row r="233" spans="1:7">
      <c r="A233" s="397"/>
      <c r="B233" s="397"/>
      <c r="C233" s="397"/>
      <c r="D233" s="397"/>
      <c r="E233" s="397"/>
      <c r="F233" s="397"/>
      <c r="G233" s="397"/>
    </row>
    <row r="234" spans="1:7">
      <c r="A234" s="397"/>
      <c r="B234" s="397"/>
      <c r="C234" s="397"/>
      <c r="D234" s="397"/>
      <c r="E234" s="397"/>
      <c r="F234" s="397"/>
      <c r="G234" s="397"/>
    </row>
    <row r="235" spans="1:7">
      <c r="A235" s="397"/>
      <c r="B235" s="397"/>
      <c r="C235" s="397"/>
      <c r="D235" s="397"/>
      <c r="E235" s="397"/>
      <c r="F235" s="397"/>
      <c r="G235" s="397"/>
    </row>
    <row r="236" spans="1:7">
      <c r="A236" s="397"/>
      <c r="B236" s="397"/>
      <c r="C236" s="397"/>
      <c r="D236" s="397"/>
      <c r="E236" s="397"/>
      <c r="F236" s="397"/>
      <c r="G236" s="397"/>
    </row>
    <row r="237" spans="1:7">
      <c r="A237" s="397"/>
      <c r="B237" s="397"/>
      <c r="C237" s="397"/>
      <c r="D237" s="397"/>
      <c r="E237" s="397"/>
      <c r="F237" s="397"/>
      <c r="G237" s="397"/>
    </row>
    <row r="238" spans="1:7">
      <c r="A238" s="397"/>
      <c r="B238" s="397"/>
      <c r="C238" s="397"/>
      <c r="D238" s="397"/>
      <c r="E238" s="397"/>
      <c r="F238" s="397"/>
      <c r="G238" s="397"/>
    </row>
    <row r="239" spans="1:7">
      <c r="A239" s="397"/>
      <c r="B239" s="397"/>
      <c r="C239" s="397"/>
      <c r="D239" s="397"/>
      <c r="E239" s="397"/>
      <c r="F239" s="397"/>
      <c r="G239" s="397"/>
    </row>
    <row r="240" spans="1:7">
      <c r="A240" s="397"/>
      <c r="B240" s="397"/>
      <c r="C240" s="397"/>
      <c r="D240" s="397"/>
      <c r="E240" s="397"/>
      <c r="F240" s="397"/>
      <c r="G240" s="397"/>
    </row>
    <row r="241" spans="1:7">
      <c r="A241" s="397"/>
      <c r="B241" s="397"/>
      <c r="C241" s="397"/>
      <c r="D241" s="397"/>
      <c r="E241" s="397"/>
      <c r="F241" s="397"/>
      <c r="G241" s="397"/>
    </row>
    <row r="242" spans="1:7">
      <c r="A242" s="397"/>
      <c r="B242" s="397"/>
      <c r="C242" s="397"/>
      <c r="D242" s="397"/>
      <c r="E242" s="397"/>
      <c r="F242" s="397"/>
      <c r="G242" s="397"/>
    </row>
  </sheetData>
  <mergeCells count="1"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2060"/>
  </sheetPr>
  <dimension ref="A1:H36"/>
  <sheetViews>
    <sheetView topLeftCell="A13" workbookViewId="0">
      <selection activeCell="P36" sqref="P36"/>
    </sheetView>
  </sheetViews>
  <sheetFormatPr defaultRowHeight="15"/>
  <cols>
    <col min="1" max="1" width="20.85546875" style="171" customWidth="1"/>
    <col min="2" max="2" width="12.7109375" style="171" customWidth="1"/>
    <col min="3" max="3" width="8.42578125" style="171" customWidth="1"/>
    <col min="4" max="4" width="13.28515625" style="171" customWidth="1"/>
    <col min="5" max="5" width="8" style="171" bestFit="1" customWidth="1"/>
    <col min="6" max="6" width="12.7109375" style="171" bestFit="1" customWidth="1"/>
    <col min="7" max="248" width="9.140625" style="171"/>
    <col min="249" max="249" width="20.85546875" style="171" customWidth="1"/>
    <col min="250" max="250" width="12.7109375" style="171" customWidth="1"/>
    <col min="251" max="251" width="8.42578125" style="171" customWidth="1"/>
    <col min="252" max="252" width="13.28515625" style="171" customWidth="1"/>
    <col min="253" max="253" width="8" style="171" bestFit="1" customWidth="1"/>
    <col min="254" max="254" width="12.7109375" style="171" bestFit="1" customWidth="1"/>
    <col min="255" max="255" width="6.7109375" style="171" customWidth="1"/>
    <col min="256" max="256" width="13.140625" style="171" customWidth="1"/>
    <col min="257" max="504" width="9.140625" style="171"/>
    <col min="505" max="505" width="20.85546875" style="171" customWidth="1"/>
    <col min="506" max="506" width="12.7109375" style="171" customWidth="1"/>
    <col min="507" max="507" width="8.42578125" style="171" customWidth="1"/>
    <col min="508" max="508" width="13.28515625" style="171" customWidth="1"/>
    <col min="509" max="509" width="8" style="171" bestFit="1" customWidth="1"/>
    <col min="510" max="510" width="12.7109375" style="171" bestFit="1" customWidth="1"/>
    <col min="511" max="511" width="6.7109375" style="171" customWidth="1"/>
    <col min="512" max="512" width="13.140625" style="171" customWidth="1"/>
    <col min="513" max="760" width="9.140625" style="171"/>
    <col min="761" max="761" width="20.85546875" style="171" customWidth="1"/>
    <col min="762" max="762" width="12.7109375" style="171" customWidth="1"/>
    <col min="763" max="763" width="8.42578125" style="171" customWidth="1"/>
    <col min="764" max="764" width="13.28515625" style="171" customWidth="1"/>
    <col min="765" max="765" width="8" style="171" bestFit="1" customWidth="1"/>
    <col min="766" max="766" width="12.7109375" style="171" bestFit="1" customWidth="1"/>
    <col min="767" max="767" width="6.7109375" style="171" customWidth="1"/>
    <col min="768" max="768" width="13.140625" style="171" customWidth="1"/>
    <col min="769" max="1016" width="9.140625" style="171"/>
    <col min="1017" max="1017" width="20.85546875" style="171" customWidth="1"/>
    <col min="1018" max="1018" width="12.7109375" style="171" customWidth="1"/>
    <col min="1019" max="1019" width="8.42578125" style="171" customWidth="1"/>
    <col min="1020" max="1020" width="13.28515625" style="171" customWidth="1"/>
    <col min="1021" max="1021" width="8" style="171" bestFit="1" customWidth="1"/>
    <col min="1022" max="1022" width="12.7109375" style="171" bestFit="1" customWidth="1"/>
    <col min="1023" max="1023" width="6.7109375" style="171" customWidth="1"/>
    <col min="1024" max="1024" width="13.140625" style="171" customWidth="1"/>
    <col min="1025" max="1272" width="9.140625" style="171"/>
    <col min="1273" max="1273" width="20.85546875" style="171" customWidth="1"/>
    <col min="1274" max="1274" width="12.7109375" style="171" customWidth="1"/>
    <col min="1275" max="1275" width="8.42578125" style="171" customWidth="1"/>
    <col min="1276" max="1276" width="13.28515625" style="171" customWidth="1"/>
    <col min="1277" max="1277" width="8" style="171" bestFit="1" customWidth="1"/>
    <col min="1278" max="1278" width="12.7109375" style="171" bestFit="1" customWidth="1"/>
    <col min="1279" max="1279" width="6.7109375" style="171" customWidth="1"/>
    <col min="1280" max="1280" width="13.140625" style="171" customWidth="1"/>
    <col min="1281" max="1528" width="9.140625" style="171"/>
    <col min="1529" max="1529" width="20.85546875" style="171" customWidth="1"/>
    <col min="1530" max="1530" width="12.7109375" style="171" customWidth="1"/>
    <col min="1531" max="1531" width="8.42578125" style="171" customWidth="1"/>
    <col min="1532" max="1532" width="13.28515625" style="171" customWidth="1"/>
    <col min="1533" max="1533" width="8" style="171" bestFit="1" customWidth="1"/>
    <col min="1534" max="1534" width="12.7109375" style="171" bestFit="1" customWidth="1"/>
    <col min="1535" max="1535" width="6.7109375" style="171" customWidth="1"/>
    <col min="1536" max="1536" width="13.140625" style="171" customWidth="1"/>
    <col min="1537" max="1784" width="9.140625" style="171"/>
    <col min="1785" max="1785" width="20.85546875" style="171" customWidth="1"/>
    <col min="1786" max="1786" width="12.7109375" style="171" customWidth="1"/>
    <col min="1787" max="1787" width="8.42578125" style="171" customWidth="1"/>
    <col min="1788" max="1788" width="13.28515625" style="171" customWidth="1"/>
    <col min="1789" max="1789" width="8" style="171" bestFit="1" customWidth="1"/>
    <col min="1790" max="1790" width="12.7109375" style="171" bestFit="1" customWidth="1"/>
    <col min="1791" max="1791" width="6.7109375" style="171" customWidth="1"/>
    <col min="1792" max="1792" width="13.140625" style="171" customWidth="1"/>
    <col min="1793" max="2040" width="9.140625" style="171"/>
    <col min="2041" max="2041" width="20.85546875" style="171" customWidth="1"/>
    <col min="2042" max="2042" width="12.7109375" style="171" customWidth="1"/>
    <col min="2043" max="2043" width="8.42578125" style="171" customWidth="1"/>
    <col min="2044" max="2044" width="13.28515625" style="171" customWidth="1"/>
    <col min="2045" max="2045" width="8" style="171" bestFit="1" customWidth="1"/>
    <col min="2046" max="2046" width="12.7109375" style="171" bestFit="1" customWidth="1"/>
    <col min="2047" max="2047" width="6.7109375" style="171" customWidth="1"/>
    <col min="2048" max="2048" width="13.140625" style="171" customWidth="1"/>
    <col min="2049" max="2296" width="9.140625" style="171"/>
    <col min="2297" max="2297" width="20.85546875" style="171" customWidth="1"/>
    <col min="2298" max="2298" width="12.7109375" style="171" customWidth="1"/>
    <col min="2299" max="2299" width="8.42578125" style="171" customWidth="1"/>
    <col min="2300" max="2300" width="13.28515625" style="171" customWidth="1"/>
    <col min="2301" max="2301" width="8" style="171" bestFit="1" customWidth="1"/>
    <col min="2302" max="2302" width="12.7109375" style="171" bestFit="1" customWidth="1"/>
    <col min="2303" max="2303" width="6.7109375" style="171" customWidth="1"/>
    <col min="2304" max="2304" width="13.140625" style="171" customWidth="1"/>
    <col min="2305" max="2552" width="9.140625" style="171"/>
    <col min="2553" max="2553" width="20.85546875" style="171" customWidth="1"/>
    <col min="2554" max="2554" width="12.7109375" style="171" customWidth="1"/>
    <col min="2555" max="2555" width="8.42578125" style="171" customWidth="1"/>
    <col min="2556" max="2556" width="13.28515625" style="171" customWidth="1"/>
    <col min="2557" max="2557" width="8" style="171" bestFit="1" customWidth="1"/>
    <col min="2558" max="2558" width="12.7109375" style="171" bestFit="1" customWidth="1"/>
    <col min="2559" max="2559" width="6.7109375" style="171" customWidth="1"/>
    <col min="2560" max="2560" width="13.140625" style="171" customWidth="1"/>
    <col min="2561" max="2808" width="9.140625" style="171"/>
    <col min="2809" max="2809" width="20.85546875" style="171" customWidth="1"/>
    <col min="2810" max="2810" width="12.7109375" style="171" customWidth="1"/>
    <col min="2811" max="2811" width="8.42578125" style="171" customWidth="1"/>
    <col min="2812" max="2812" width="13.28515625" style="171" customWidth="1"/>
    <col min="2813" max="2813" width="8" style="171" bestFit="1" customWidth="1"/>
    <col min="2814" max="2814" width="12.7109375" style="171" bestFit="1" customWidth="1"/>
    <col min="2815" max="2815" width="6.7109375" style="171" customWidth="1"/>
    <col min="2816" max="2816" width="13.140625" style="171" customWidth="1"/>
    <col min="2817" max="3064" width="9.140625" style="171"/>
    <col min="3065" max="3065" width="20.85546875" style="171" customWidth="1"/>
    <col min="3066" max="3066" width="12.7109375" style="171" customWidth="1"/>
    <col min="3067" max="3067" width="8.42578125" style="171" customWidth="1"/>
    <col min="3068" max="3068" width="13.28515625" style="171" customWidth="1"/>
    <col min="3069" max="3069" width="8" style="171" bestFit="1" customWidth="1"/>
    <col min="3070" max="3070" width="12.7109375" style="171" bestFit="1" customWidth="1"/>
    <col min="3071" max="3071" width="6.7109375" style="171" customWidth="1"/>
    <col min="3072" max="3072" width="13.140625" style="171" customWidth="1"/>
    <col min="3073" max="3320" width="9.140625" style="171"/>
    <col min="3321" max="3321" width="20.85546875" style="171" customWidth="1"/>
    <col min="3322" max="3322" width="12.7109375" style="171" customWidth="1"/>
    <col min="3323" max="3323" width="8.42578125" style="171" customWidth="1"/>
    <col min="3324" max="3324" width="13.28515625" style="171" customWidth="1"/>
    <col min="3325" max="3325" width="8" style="171" bestFit="1" customWidth="1"/>
    <col min="3326" max="3326" width="12.7109375" style="171" bestFit="1" customWidth="1"/>
    <col min="3327" max="3327" width="6.7109375" style="171" customWidth="1"/>
    <col min="3328" max="3328" width="13.140625" style="171" customWidth="1"/>
    <col min="3329" max="3576" width="9.140625" style="171"/>
    <col min="3577" max="3577" width="20.85546875" style="171" customWidth="1"/>
    <col min="3578" max="3578" width="12.7109375" style="171" customWidth="1"/>
    <col min="3579" max="3579" width="8.42578125" style="171" customWidth="1"/>
    <col min="3580" max="3580" width="13.28515625" style="171" customWidth="1"/>
    <col min="3581" max="3581" width="8" style="171" bestFit="1" customWidth="1"/>
    <col min="3582" max="3582" width="12.7109375" style="171" bestFit="1" customWidth="1"/>
    <col min="3583" max="3583" width="6.7109375" style="171" customWidth="1"/>
    <col min="3584" max="3584" width="13.140625" style="171" customWidth="1"/>
    <col min="3585" max="3832" width="9.140625" style="171"/>
    <col min="3833" max="3833" width="20.85546875" style="171" customWidth="1"/>
    <col min="3834" max="3834" width="12.7109375" style="171" customWidth="1"/>
    <col min="3835" max="3835" width="8.42578125" style="171" customWidth="1"/>
    <col min="3836" max="3836" width="13.28515625" style="171" customWidth="1"/>
    <col min="3837" max="3837" width="8" style="171" bestFit="1" customWidth="1"/>
    <col min="3838" max="3838" width="12.7109375" style="171" bestFit="1" customWidth="1"/>
    <col min="3839" max="3839" width="6.7109375" style="171" customWidth="1"/>
    <col min="3840" max="3840" width="13.140625" style="171" customWidth="1"/>
    <col min="3841" max="4088" width="9.140625" style="171"/>
    <col min="4089" max="4089" width="20.85546875" style="171" customWidth="1"/>
    <col min="4090" max="4090" width="12.7109375" style="171" customWidth="1"/>
    <col min="4091" max="4091" width="8.42578125" style="171" customWidth="1"/>
    <col min="4092" max="4092" width="13.28515625" style="171" customWidth="1"/>
    <col min="4093" max="4093" width="8" style="171" bestFit="1" customWidth="1"/>
    <col min="4094" max="4094" width="12.7109375" style="171" bestFit="1" customWidth="1"/>
    <col min="4095" max="4095" width="6.7109375" style="171" customWidth="1"/>
    <col min="4096" max="4096" width="13.140625" style="171" customWidth="1"/>
    <col min="4097" max="4344" width="9.140625" style="171"/>
    <col min="4345" max="4345" width="20.85546875" style="171" customWidth="1"/>
    <col min="4346" max="4346" width="12.7109375" style="171" customWidth="1"/>
    <col min="4347" max="4347" width="8.42578125" style="171" customWidth="1"/>
    <col min="4348" max="4348" width="13.28515625" style="171" customWidth="1"/>
    <col min="4349" max="4349" width="8" style="171" bestFit="1" customWidth="1"/>
    <col min="4350" max="4350" width="12.7109375" style="171" bestFit="1" customWidth="1"/>
    <col min="4351" max="4351" width="6.7109375" style="171" customWidth="1"/>
    <col min="4352" max="4352" width="13.140625" style="171" customWidth="1"/>
    <col min="4353" max="4600" width="9.140625" style="171"/>
    <col min="4601" max="4601" width="20.85546875" style="171" customWidth="1"/>
    <col min="4602" max="4602" width="12.7109375" style="171" customWidth="1"/>
    <col min="4603" max="4603" width="8.42578125" style="171" customWidth="1"/>
    <col min="4604" max="4604" width="13.28515625" style="171" customWidth="1"/>
    <col min="4605" max="4605" width="8" style="171" bestFit="1" customWidth="1"/>
    <col min="4606" max="4606" width="12.7109375" style="171" bestFit="1" customWidth="1"/>
    <col min="4607" max="4607" width="6.7109375" style="171" customWidth="1"/>
    <col min="4608" max="4608" width="13.140625" style="171" customWidth="1"/>
    <col min="4609" max="4856" width="9.140625" style="171"/>
    <col min="4857" max="4857" width="20.85546875" style="171" customWidth="1"/>
    <col min="4858" max="4858" width="12.7109375" style="171" customWidth="1"/>
    <col min="4859" max="4859" width="8.42578125" style="171" customWidth="1"/>
    <col min="4860" max="4860" width="13.28515625" style="171" customWidth="1"/>
    <col min="4861" max="4861" width="8" style="171" bestFit="1" customWidth="1"/>
    <col min="4862" max="4862" width="12.7109375" style="171" bestFit="1" customWidth="1"/>
    <col min="4863" max="4863" width="6.7109375" style="171" customWidth="1"/>
    <col min="4864" max="4864" width="13.140625" style="171" customWidth="1"/>
    <col min="4865" max="5112" width="9.140625" style="171"/>
    <col min="5113" max="5113" width="20.85546875" style="171" customWidth="1"/>
    <col min="5114" max="5114" width="12.7109375" style="171" customWidth="1"/>
    <col min="5115" max="5115" width="8.42578125" style="171" customWidth="1"/>
    <col min="5116" max="5116" width="13.28515625" style="171" customWidth="1"/>
    <col min="5117" max="5117" width="8" style="171" bestFit="1" customWidth="1"/>
    <col min="5118" max="5118" width="12.7109375" style="171" bestFit="1" customWidth="1"/>
    <col min="5119" max="5119" width="6.7109375" style="171" customWidth="1"/>
    <col min="5120" max="5120" width="13.140625" style="171" customWidth="1"/>
    <col min="5121" max="5368" width="9.140625" style="171"/>
    <col min="5369" max="5369" width="20.85546875" style="171" customWidth="1"/>
    <col min="5370" max="5370" width="12.7109375" style="171" customWidth="1"/>
    <col min="5371" max="5371" width="8.42578125" style="171" customWidth="1"/>
    <col min="5372" max="5372" width="13.28515625" style="171" customWidth="1"/>
    <col min="5373" max="5373" width="8" style="171" bestFit="1" customWidth="1"/>
    <col min="5374" max="5374" width="12.7109375" style="171" bestFit="1" customWidth="1"/>
    <col min="5375" max="5375" width="6.7109375" style="171" customWidth="1"/>
    <col min="5376" max="5376" width="13.140625" style="171" customWidth="1"/>
    <col min="5377" max="5624" width="9.140625" style="171"/>
    <col min="5625" max="5625" width="20.85546875" style="171" customWidth="1"/>
    <col min="5626" max="5626" width="12.7109375" style="171" customWidth="1"/>
    <col min="5627" max="5627" width="8.42578125" style="171" customWidth="1"/>
    <col min="5628" max="5628" width="13.28515625" style="171" customWidth="1"/>
    <col min="5629" max="5629" width="8" style="171" bestFit="1" customWidth="1"/>
    <col min="5630" max="5630" width="12.7109375" style="171" bestFit="1" customWidth="1"/>
    <col min="5631" max="5631" width="6.7109375" style="171" customWidth="1"/>
    <col min="5632" max="5632" width="13.140625" style="171" customWidth="1"/>
    <col min="5633" max="5880" width="9.140625" style="171"/>
    <col min="5881" max="5881" width="20.85546875" style="171" customWidth="1"/>
    <col min="5882" max="5882" width="12.7109375" style="171" customWidth="1"/>
    <col min="5883" max="5883" width="8.42578125" style="171" customWidth="1"/>
    <col min="5884" max="5884" width="13.28515625" style="171" customWidth="1"/>
    <col min="5885" max="5885" width="8" style="171" bestFit="1" customWidth="1"/>
    <col min="5886" max="5886" width="12.7109375" style="171" bestFit="1" customWidth="1"/>
    <col min="5887" max="5887" width="6.7109375" style="171" customWidth="1"/>
    <col min="5888" max="5888" width="13.140625" style="171" customWidth="1"/>
    <col min="5889" max="6136" width="9.140625" style="171"/>
    <col min="6137" max="6137" width="20.85546875" style="171" customWidth="1"/>
    <col min="6138" max="6138" width="12.7109375" style="171" customWidth="1"/>
    <col min="6139" max="6139" width="8.42578125" style="171" customWidth="1"/>
    <col min="6140" max="6140" width="13.28515625" style="171" customWidth="1"/>
    <col min="6141" max="6141" width="8" style="171" bestFit="1" customWidth="1"/>
    <col min="6142" max="6142" width="12.7109375" style="171" bestFit="1" customWidth="1"/>
    <col min="6143" max="6143" width="6.7109375" style="171" customWidth="1"/>
    <col min="6144" max="6144" width="13.140625" style="171" customWidth="1"/>
    <col min="6145" max="6392" width="9.140625" style="171"/>
    <col min="6393" max="6393" width="20.85546875" style="171" customWidth="1"/>
    <col min="6394" max="6394" width="12.7109375" style="171" customWidth="1"/>
    <col min="6395" max="6395" width="8.42578125" style="171" customWidth="1"/>
    <col min="6396" max="6396" width="13.28515625" style="171" customWidth="1"/>
    <col min="6397" max="6397" width="8" style="171" bestFit="1" customWidth="1"/>
    <col min="6398" max="6398" width="12.7109375" style="171" bestFit="1" customWidth="1"/>
    <col min="6399" max="6399" width="6.7109375" style="171" customWidth="1"/>
    <col min="6400" max="6400" width="13.140625" style="171" customWidth="1"/>
    <col min="6401" max="6648" width="9.140625" style="171"/>
    <col min="6649" max="6649" width="20.85546875" style="171" customWidth="1"/>
    <col min="6650" max="6650" width="12.7109375" style="171" customWidth="1"/>
    <col min="6651" max="6651" width="8.42578125" style="171" customWidth="1"/>
    <col min="6652" max="6652" width="13.28515625" style="171" customWidth="1"/>
    <col min="6653" max="6653" width="8" style="171" bestFit="1" customWidth="1"/>
    <col min="6654" max="6654" width="12.7109375" style="171" bestFit="1" customWidth="1"/>
    <col min="6655" max="6655" width="6.7109375" style="171" customWidth="1"/>
    <col min="6656" max="6656" width="13.140625" style="171" customWidth="1"/>
    <col min="6657" max="6904" width="9.140625" style="171"/>
    <col min="6905" max="6905" width="20.85546875" style="171" customWidth="1"/>
    <col min="6906" max="6906" width="12.7109375" style="171" customWidth="1"/>
    <col min="6907" max="6907" width="8.42578125" style="171" customWidth="1"/>
    <col min="6908" max="6908" width="13.28515625" style="171" customWidth="1"/>
    <col min="6909" max="6909" width="8" style="171" bestFit="1" customWidth="1"/>
    <col min="6910" max="6910" width="12.7109375" style="171" bestFit="1" customWidth="1"/>
    <col min="6911" max="6911" width="6.7109375" style="171" customWidth="1"/>
    <col min="6912" max="6912" width="13.140625" style="171" customWidth="1"/>
    <col min="6913" max="7160" width="9.140625" style="171"/>
    <col min="7161" max="7161" width="20.85546875" style="171" customWidth="1"/>
    <col min="7162" max="7162" width="12.7109375" style="171" customWidth="1"/>
    <col min="7163" max="7163" width="8.42578125" style="171" customWidth="1"/>
    <col min="7164" max="7164" width="13.28515625" style="171" customWidth="1"/>
    <col min="7165" max="7165" width="8" style="171" bestFit="1" customWidth="1"/>
    <col min="7166" max="7166" width="12.7109375" style="171" bestFit="1" customWidth="1"/>
    <col min="7167" max="7167" width="6.7109375" style="171" customWidth="1"/>
    <col min="7168" max="7168" width="13.140625" style="171" customWidth="1"/>
    <col min="7169" max="7416" width="9.140625" style="171"/>
    <col min="7417" max="7417" width="20.85546875" style="171" customWidth="1"/>
    <col min="7418" max="7418" width="12.7109375" style="171" customWidth="1"/>
    <col min="7419" max="7419" width="8.42578125" style="171" customWidth="1"/>
    <col min="7420" max="7420" width="13.28515625" style="171" customWidth="1"/>
    <col min="7421" max="7421" width="8" style="171" bestFit="1" customWidth="1"/>
    <col min="7422" max="7422" width="12.7109375" style="171" bestFit="1" customWidth="1"/>
    <col min="7423" max="7423" width="6.7109375" style="171" customWidth="1"/>
    <col min="7424" max="7424" width="13.140625" style="171" customWidth="1"/>
    <col min="7425" max="7672" width="9.140625" style="171"/>
    <col min="7673" max="7673" width="20.85546875" style="171" customWidth="1"/>
    <col min="7674" max="7674" width="12.7109375" style="171" customWidth="1"/>
    <col min="7675" max="7675" width="8.42578125" style="171" customWidth="1"/>
    <col min="7676" max="7676" width="13.28515625" style="171" customWidth="1"/>
    <col min="7677" max="7677" width="8" style="171" bestFit="1" customWidth="1"/>
    <col min="7678" max="7678" width="12.7109375" style="171" bestFit="1" customWidth="1"/>
    <col min="7679" max="7679" width="6.7109375" style="171" customWidth="1"/>
    <col min="7680" max="7680" width="13.140625" style="171" customWidth="1"/>
    <col min="7681" max="7928" width="9.140625" style="171"/>
    <col min="7929" max="7929" width="20.85546875" style="171" customWidth="1"/>
    <col min="7930" max="7930" width="12.7109375" style="171" customWidth="1"/>
    <col min="7931" max="7931" width="8.42578125" style="171" customWidth="1"/>
    <col min="7932" max="7932" width="13.28515625" style="171" customWidth="1"/>
    <col min="7933" max="7933" width="8" style="171" bestFit="1" customWidth="1"/>
    <col min="7934" max="7934" width="12.7109375" style="171" bestFit="1" customWidth="1"/>
    <col min="7935" max="7935" width="6.7109375" style="171" customWidth="1"/>
    <col min="7936" max="7936" width="13.140625" style="171" customWidth="1"/>
    <col min="7937" max="8184" width="9.140625" style="171"/>
    <col min="8185" max="8185" width="20.85546875" style="171" customWidth="1"/>
    <col min="8186" max="8186" width="12.7109375" style="171" customWidth="1"/>
    <col min="8187" max="8187" width="8.42578125" style="171" customWidth="1"/>
    <col min="8188" max="8188" width="13.28515625" style="171" customWidth="1"/>
    <col min="8189" max="8189" width="8" style="171" bestFit="1" customWidth="1"/>
    <col min="8190" max="8190" width="12.7109375" style="171" bestFit="1" customWidth="1"/>
    <col min="8191" max="8191" width="6.7109375" style="171" customWidth="1"/>
    <col min="8192" max="8192" width="13.140625" style="171" customWidth="1"/>
    <col min="8193" max="8440" width="9.140625" style="171"/>
    <col min="8441" max="8441" width="20.85546875" style="171" customWidth="1"/>
    <col min="8442" max="8442" width="12.7109375" style="171" customWidth="1"/>
    <col min="8443" max="8443" width="8.42578125" style="171" customWidth="1"/>
    <col min="8444" max="8444" width="13.28515625" style="171" customWidth="1"/>
    <col min="8445" max="8445" width="8" style="171" bestFit="1" customWidth="1"/>
    <col min="8446" max="8446" width="12.7109375" style="171" bestFit="1" customWidth="1"/>
    <col min="8447" max="8447" width="6.7109375" style="171" customWidth="1"/>
    <col min="8448" max="8448" width="13.140625" style="171" customWidth="1"/>
    <col min="8449" max="8696" width="9.140625" style="171"/>
    <col min="8697" max="8697" width="20.85546875" style="171" customWidth="1"/>
    <col min="8698" max="8698" width="12.7109375" style="171" customWidth="1"/>
    <col min="8699" max="8699" width="8.42578125" style="171" customWidth="1"/>
    <col min="8700" max="8700" width="13.28515625" style="171" customWidth="1"/>
    <col min="8701" max="8701" width="8" style="171" bestFit="1" customWidth="1"/>
    <col min="8702" max="8702" width="12.7109375" style="171" bestFit="1" customWidth="1"/>
    <col min="8703" max="8703" width="6.7109375" style="171" customWidth="1"/>
    <col min="8704" max="8704" width="13.140625" style="171" customWidth="1"/>
    <col min="8705" max="8952" width="9.140625" style="171"/>
    <col min="8953" max="8953" width="20.85546875" style="171" customWidth="1"/>
    <col min="8954" max="8954" width="12.7109375" style="171" customWidth="1"/>
    <col min="8955" max="8955" width="8.42578125" style="171" customWidth="1"/>
    <col min="8956" max="8956" width="13.28515625" style="171" customWidth="1"/>
    <col min="8957" max="8957" width="8" style="171" bestFit="1" customWidth="1"/>
    <col min="8958" max="8958" width="12.7109375" style="171" bestFit="1" customWidth="1"/>
    <col min="8959" max="8959" width="6.7109375" style="171" customWidth="1"/>
    <col min="8960" max="8960" width="13.140625" style="171" customWidth="1"/>
    <col min="8961" max="9208" width="9.140625" style="171"/>
    <col min="9209" max="9209" width="20.85546875" style="171" customWidth="1"/>
    <col min="9210" max="9210" width="12.7109375" style="171" customWidth="1"/>
    <col min="9211" max="9211" width="8.42578125" style="171" customWidth="1"/>
    <col min="9212" max="9212" width="13.28515625" style="171" customWidth="1"/>
    <col min="9213" max="9213" width="8" style="171" bestFit="1" customWidth="1"/>
    <col min="9214" max="9214" width="12.7109375" style="171" bestFit="1" customWidth="1"/>
    <col min="9215" max="9215" width="6.7109375" style="171" customWidth="1"/>
    <col min="9216" max="9216" width="13.140625" style="171" customWidth="1"/>
    <col min="9217" max="9464" width="9.140625" style="171"/>
    <col min="9465" max="9465" width="20.85546875" style="171" customWidth="1"/>
    <col min="9466" max="9466" width="12.7109375" style="171" customWidth="1"/>
    <col min="9467" max="9467" width="8.42578125" style="171" customWidth="1"/>
    <col min="9468" max="9468" width="13.28515625" style="171" customWidth="1"/>
    <col min="9469" max="9469" width="8" style="171" bestFit="1" customWidth="1"/>
    <col min="9470" max="9470" width="12.7109375" style="171" bestFit="1" customWidth="1"/>
    <col min="9471" max="9471" width="6.7109375" style="171" customWidth="1"/>
    <col min="9472" max="9472" width="13.140625" style="171" customWidth="1"/>
    <col min="9473" max="9720" width="9.140625" style="171"/>
    <col min="9721" max="9721" width="20.85546875" style="171" customWidth="1"/>
    <col min="9722" max="9722" width="12.7109375" style="171" customWidth="1"/>
    <col min="9723" max="9723" width="8.42578125" style="171" customWidth="1"/>
    <col min="9724" max="9724" width="13.28515625" style="171" customWidth="1"/>
    <col min="9725" max="9725" width="8" style="171" bestFit="1" customWidth="1"/>
    <col min="9726" max="9726" width="12.7109375" style="171" bestFit="1" customWidth="1"/>
    <col min="9727" max="9727" width="6.7109375" style="171" customWidth="1"/>
    <col min="9728" max="9728" width="13.140625" style="171" customWidth="1"/>
    <col min="9729" max="9976" width="9.140625" style="171"/>
    <col min="9977" max="9977" width="20.85546875" style="171" customWidth="1"/>
    <col min="9978" max="9978" width="12.7109375" style="171" customWidth="1"/>
    <col min="9979" max="9979" width="8.42578125" style="171" customWidth="1"/>
    <col min="9980" max="9980" width="13.28515625" style="171" customWidth="1"/>
    <col min="9981" max="9981" width="8" style="171" bestFit="1" customWidth="1"/>
    <col min="9982" max="9982" width="12.7109375" style="171" bestFit="1" customWidth="1"/>
    <col min="9983" max="9983" width="6.7109375" style="171" customWidth="1"/>
    <col min="9984" max="9984" width="13.140625" style="171" customWidth="1"/>
    <col min="9985" max="10232" width="9.140625" style="171"/>
    <col min="10233" max="10233" width="20.85546875" style="171" customWidth="1"/>
    <col min="10234" max="10234" width="12.7109375" style="171" customWidth="1"/>
    <col min="10235" max="10235" width="8.42578125" style="171" customWidth="1"/>
    <col min="10236" max="10236" width="13.28515625" style="171" customWidth="1"/>
    <col min="10237" max="10237" width="8" style="171" bestFit="1" customWidth="1"/>
    <col min="10238" max="10238" width="12.7109375" style="171" bestFit="1" customWidth="1"/>
    <col min="10239" max="10239" width="6.7109375" style="171" customWidth="1"/>
    <col min="10240" max="10240" width="13.140625" style="171" customWidth="1"/>
    <col min="10241" max="10488" width="9.140625" style="171"/>
    <col min="10489" max="10489" width="20.85546875" style="171" customWidth="1"/>
    <col min="10490" max="10490" width="12.7109375" style="171" customWidth="1"/>
    <col min="10491" max="10491" width="8.42578125" style="171" customWidth="1"/>
    <col min="10492" max="10492" width="13.28515625" style="171" customWidth="1"/>
    <col min="10493" max="10493" width="8" style="171" bestFit="1" customWidth="1"/>
    <col min="10494" max="10494" width="12.7109375" style="171" bestFit="1" customWidth="1"/>
    <col min="10495" max="10495" width="6.7109375" style="171" customWidth="1"/>
    <col min="10496" max="10496" width="13.140625" style="171" customWidth="1"/>
    <col min="10497" max="10744" width="9.140625" style="171"/>
    <col min="10745" max="10745" width="20.85546875" style="171" customWidth="1"/>
    <col min="10746" max="10746" width="12.7109375" style="171" customWidth="1"/>
    <col min="10747" max="10747" width="8.42578125" style="171" customWidth="1"/>
    <col min="10748" max="10748" width="13.28515625" style="171" customWidth="1"/>
    <col min="10749" max="10749" width="8" style="171" bestFit="1" customWidth="1"/>
    <col min="10750" max="10750" width="12.7109375" style="171" bestFit="1" customWidth="1"/>
    <col min="10751" max="10751" width="6.7109375" style="171" customWidth="1"/>
    <col min="10752" max="10752" width="13.140625" style="171" customWidth="1"/>
    <col min="10753" max="11000" width="9.140625" style="171"/>
    <col min="11001" max="11001" width="20.85546875" style="171" customWidth="1"/>
    <col min="11002" max="11002" width="12.7109375" style="171" customWidth="1"/>
    <col min="11003" max="11003" width="8.42578125" style="171" customWidth="1"/>
    <col min="11004" max="11004" width="13.28515625" style="171" customWidth="1"/>
    <col min="11005" max="11005" width="8" style="171" bestFit="1" customWidth="1"/>
    <col min="11006" max="11006" width="12.7109375" style="171" bestFit="1" customWidth="1"/>
    <col min="11007" max="11007" width="6.7109375" style="171" customWidth="1"/>
    <col min="11008" max="11008" width="13.140625" style="171" customWidth="1"/>
    <col min="11009" max="11256" width="9.140625" style="171"/>
    <col min="11257" max="11257" width="20.85546875" style="171" customWidth="1"/>
    <col min="11258" max="11258" width="12.7109375" style="171" customWidth="1"/>
    <col min="11259" max="11259" width="8.42578125" style="171" customWidth="1"/>
    <col min="11260" max="11260" width="13.28515625" style="171" customWidth="1"/>
    <col min="11261" max="11261" width="8" style="171" bestFit="1" customWidth="1"/>
    <col min="11262" max="11262" width="12.7109375" style="171" bestFit="1" customWidth="1"/>
    <col min="11263" max="11263" width="6.7109375" style="171" customWidth="1"/>
    <col min="11264" max="11264" width="13.140625" style="171" customWidth="1"/>
    <col min="11265" max="11512" width="9.140625" style="171"/>
    <col min="11513" max="11513" width="20.85546875" style="171" customWidth="1"/>
    <col min="11514" max="11514" width="12.7109375" style="171" customWidth="1"/>
    <col min="11515" max="11515" width="8.42578125" style="171" customWidth="1"/>
    <col min="11516" max="11516" width="13.28515625" style="171" customWidth="1"/>
    <col min="11517" max="11517" width="8" style="171" bestFit="1" customWidth="1"/>
    <col min="11518" max="11518" width="12.7109375" style="171" bestFit="1" customWidth="1"/>
    <col min="11519" max="11519" width="6.7109375" style="171" customWidth="1"/>
    <col min="11520" max="11520" width="13.140625" style="171" customWidth="1"/>
    <col min="11521" max="11768" width="9.140625" style="171"/>
    <col min="11769" max="11769" width="20.85546875" style="171" customWidth="1"/>
    <col min="11770" max="11770" width="12.7109375" style="171" customWidth="1"/>
    <col min="11771" max="11771" width="8.42578125" style="171" customWidth="1"/>
    <col min="11772" max="11772" width="13.28515625" style="171" customWidth="1"/>
    <col min="11773" max="11773" width="8" style="171" bestFit="1" customWidth="1"/>
    <col min="11774" max="11774" width="12.7109375" style="171" bestFit="1" customWidth="1"/>
    <col min="11775" max="11775" width="6.7109375" style="171" customWidth="1"/>
    <col min="11776" max="11776" width="13.140625" style="171" customWidth="1"/>
    <col min="11777" max="12024" width="9.140625" style="171"/>
    <col min="12025" max="12025" width="20.85546875" style="171" customWidth="1"/>
    <col min="12026" max="12026" width="12.7109375" style="171" customWidth="1"/>
    <col min="12027" max="12027" width="8.42578125" style="171" customWidth="1"/>
    <col min="12028" max="12028" width="13.28515625" style="171" customWidth="1"/>
    <col min="12029" max="12029" width="8" style="171" bestFit="1" customWidth="1"/>
    <col min="12030" max="12030" width="12.7109375" style="171" bestFit="1" customWidth="1"/>
    <col min="12031" max="12031" width="6.7109375" style="171" customWidth="1"/>
    <col min="12032" max="12032" width="13.140625" style="171" customWidth="1"/>
    <col min="12033" max="12280" width="9.140625" style="171"/>
    <col min="12281" max="12281" width="20.85546875" style="171" customWidth="1"/>
    <col min="12282" max="12282" width="12.7109375" style="171" customWidth="1"/>
    <col min="12283" max="12283" width="8.42578125" style="171" customWidth="1"/>
    <col min="12284" max="12284" width="13.28515625" style="171" customWidth="1"/>
    <col min="12285" max="12285" width="8" style="171" bestFit="1" customWidth="1"/>
    <col min="12286" max="12286" width="12.7109375" style="171" bestFit="1" customWidth="1"/>
    <col min="12287" max="12287" width="6.7109375" style="171" customWidth="1"/>
    <col min="12288" max="12288" width="13.140625" style="171" customWidth="1"/>
    <col min="12289" max="12536" width="9.140625" style="171"/>
    <col min="12537" max="12537" width="20.85546875" style="171" customWidth="1"/>
    <col min="12538" max="12538" width="12.7109375" style="171" customWidth="1"/>
    <col min="12539" max="12539" width="8.42578125" style="171" customWidth="1"/>
    <col min="12540" max="12540" width="13.28515625" style="171" customWidth="1"/>
    <col min="12541" max="12541" width="8" style="171" bestFit="1" customWidth="1"/>
    <col min="12542" max="12542" width="12.7109375" style="171" bestFit="1" customWidth="1"/>
    <col min="12543" max="12543" width="6.7109375" style="171" customWidth="1"/>
    <col min="12544" max="12544" width="13.140625" style="171" customWidth="1"/>
    <col min="12545" max="12792" width="9.140625" style="171"/>
    <col min="12793" max="12793" width="20.85546875" style="171" customWidth="1"/>
    <col min="12794" max="12794" width="12.7109375" style="171" customWidth="1"/>
    <col min="12795" max="12795" width="8.42578125" style="171" customWidth="1"/>
    <col min="12796" max="12796" width="13.28515625" style="171" customWidth="1"/>
    <col min="12797" max="12797" width="8" style="171" bestFit="1" customWidth="1"/>
    <col min="12798" max="12798" width="12.7109375" style="171" bestFit="1" customWidth="1"/>
    <col min="12799" max="12799" width="6.7109375" style="171" customWidth="1"/>
    <col min="12800" max="12800" width="13.140625" style="171" customWidth="1"/>
    <col min="12801" max="13048" width="9.140625" style="171"/>
    <col min="13049" max="13049" width="20.85546875" style="171" customWidth="1"/>
    <col min="13050" max="13050" width="12.7109375" style="171" customWidth="1"/>
    <col min="13051" max="13051" width="8.42578125" style="171" customWidth="1"/>
    <col min="13052" max="13052" width="13.28515625" style="171" customWidth="1"/>
    <col min="13053" max="13053" width="8" style="171" bestFit="1" customWidth="1"/>
    <col min="13054" max="13054" width="12.7109375" style="171" bestFit="1" customWidth="1"/>
    <col min="13055" max="13055" width="6.7109375" style="171" customWidth="1"/>
    <col min="13056" max="13056" width="13.140625" style="171" customWidth="1"/>
    <col min="13057" max="13304" width="9.140625" style="171"/>
    <col min="13305" max="13305" width="20.85546875" style="171" customWidth="1"/>
    <col min="13306" max="13306" width="12.7109375" style="171" customWidth="1"/>
    <col min="13307" max="13307" width="8.42578125" style="171" customWidth="1"/>
    <col min="13308" max="13308" width="13.28515625" style="171" customWidth="1"/>
    <col min="13309" max="13309" width="8" style="171" bestFit="1" customWidth="1"/>
    <col min="13310" max="13310" width="12.7109375" style="171" bestFit="1" customWidth="1"/>
    <col min="13311" max="13311" width="6.7109375" style="171" customWidth="1"/>
    <col min="13312" max="13312" width="13.140625" style="171" customWidth="1"/>
    <col min="13313" max="13560" width="9.140625" style="171"/>
    <col min="13561" max="13561" width="20.85546875" style="171" customWidth="1"/>
    <col min="13562" max="13562" width="12.7109375" style="171" customWidth="1"/>
    <col min="13563" max="13563" width="8.42578125" style="171" customWidth="1"/>
    <col min="13564" max="13564" width="13.28515625" style="171" customWidth="1"/>
    <col min="13565" max="13565" width="8" style="171" bestFit="1" customWidth="1"/>
    <col min="13566" max="13566" width="12.7109375" style="171" bestFit="1" customWidth="1"/>
    <col min="13567" max="13567" width="6.7109375" style="171" customWidth="1"/>
    <col min="13568" max="13568" width="13.140625" style="171" customWidth="1"/>
    <col min="13569" max="13816" width="9.140625" style="171"/>
    <col min="13817" max="13817" width="20.85546875" style="171" customWidth="1"/>
    <col min="13818" max="13818" width="12.7109375" style="171" customWidth="1"/>
    <col min="13819" max="13819" width="8.42578125" style="171" customWidth="1"/>
    <col min="13820" max="13820" width="13.28515625" style="171" customWidth="1"/>
    <col min="13821" max="13821" width="8" style="171" bestFit="1" customWidth="1"/>
    <col min="13822" max="13822" width="12.7109375" style="171" bestFit="1" customWidth="1"/>
    <col min="13823" max="13823" width="6.7109375" style="171" customWidth="1"/>
    <col min="13824" max="13824" width="13.140625" style="171" customWidth="1"/>
    <col min="13825" max="14072" width="9.140625" style="171"/>
    <col min="14073" max="14073" width="20.85546875" style="171" customWidth="1"/>
    <col min="14074" max="14074" width="12.7109375" style="171" customWidth="1"/>
    <col min="14075" max="14075" width="8.42578125" style="171" customWidth="1"/>
    <col min="14076" max="14076" width="13.28515625" style="171" customWidth="1"/>
    <col min="14077" max="14077" width="8" style="171" bestFit="1" customWidth="1"/>
    <col min="14078" max="14078" width="12.7109375" style="171" bestFit="1" customWidth="1"/>
    <col min="14079" max="14079" width="6.7109375" style="171" customWidth="1"/>
    <col min="14080" max="14080" width="13.140625" style="171" customWidth="1"/>
    <col min="14081" max="14328" width="9.140625" style="171"/>
    <col min="14329" max="14329" width="20.85546875" style="171" customWidth="1"/>
    <col min="14330" max="14330" width="12.7109375" style="171" customWidth="1"/>
    <col min="14331" max="14331" width="8.42578125" style="171" customWidth="1"/>
    <col min="14332" max="14332" width="13.28515625" style="171" customWidth="1"/>
    <col min="14333" max="14333" width="8" style="171" bestFit="1" customWidth="1"/>
    <col min="14334" max="14334" width="12.7109375" style="171" bestFit="1" customWidth="1"/>
    <col min="14335" max="14335" width="6.7109375" style="171" customWidth="1"/>
    <col min="14336" max="14336" width="13.140625" style="171" customWidth="1"/>
    <col min="14337" max="14584" width="9.140625" style="171"/>
    <col min="14585" max="14585" width="20.85546875" style="171" customWidth="1"/>
    <col min="14586" max="14586" width="12.7109375" style="171" customWidth="1"/>
    <col min="14587" max="14587" width="8.42578125" style="171" customWidth="1"/>
    <col min="14588" max="14588" width="13.28515625" style="171" customWidth="1"/>
    <col min="14589" max="14589" width="8" style="171" bestFit="1" customWidth="1"/>
    <col min="14590" max="14590" width="12.7109375" style="171" bestFit="1" customWidth="1"/>
    <col min="14591" max="14591" width="6.7109375" style="171" customWidth="1"/>
    <col min="14592" max="14592" width="13.140625" style="171" customWidth="1"/>
    <col min="14593" max="14840" width="9.140625" style="171"/>
    <col min="14841" max="14841" width="20.85546875" style="171" customWidth="1"/>
    <col min="14842" max="14842" width="12.7109375" style="171" customWidth="1"/>
    <col min="14843" max="14843" width="8.42578125" style="171" customWidth="1"/>
    <col min="14844" max="14844" width="13.28515625" style="171" customWidth="1"/>
    <col min="14845" max="14845" width="8" style="171" bestFit="1" customWidth="1"/>
    <col min="14846" max="14846" width="12.7109375" style="171" bestFit="1" customWidth="1"/>
    <col min="14847" max="14847" width="6.7109375" style="171" customWidth="1"/>
    <col min="14848" max="14848" width="13.140625" style="171" customWidth="1"/>
    <col min="14849" max="15096" width="9.140625" style="171"/>
    <col min="15097" max="15097" width="20.85546875" style="171" customWidth="1"/>
    <col min="15098" max="15098" width="12.7109375" style="171" customWidth="1"/>
    <col min="15099" max="15099" width="8.42578125" style="171" customWidth="1"/>
    <col min="15100" max="15100" width="13.28515625" style="171" customWidth="1"/>
    <col min="15101" max="15101" width="8" style="171" bestFit="1" customWidth="1"/>
    <col min="15102" max="15102" width="12.7109375" style="171" bestFit="1" customWidth="1"/>
    <col min="15103" max="15103" width="6.7109375" style="171" customWidth="1"/>
    <col min="15104" max="15104" width="13.140625" style="171" customWidth="1"/>
    <col min="15105" max="15352" width="9.140625" style="171"/>
    <col min="15353" max="15353" width="20.85546875" style="171" customWidth="1"/>
    <col min="15354" max="15354" width="12.7109375" style="171" customWidth="1"/>
    <col min="15355" max="15355" width="8.42578125" style="171" customWidth="1"/>
    <col min="15356" max="15356" width="13.28515625" style="171" customWidth="1"/>
    <col min="15357" max="15357" width="8" style="171" bestFit="1" customWidth="1"/>
    <col min="15358" max="15358" width="12.7109375" style="171" bestFit="1" customWidth="1"/>
    <col min="15359" max="15359" width="6.7109375" style="171" customWidth="1"/>
    <col min="15360" max="15360" width="13.140625" style="171" customWidth="1"/>
    <col min="15361" max="15608" width="9.140625" style="171"/>
    <col min="15609" max="15609" width="20.85546875" style="171" customWidth="1"/>
    <col min="15610" max="15610" width="12.7109375" style="171" customWidth="1"/>
    <col min="15611" max="15611" width="8.42578125" style="171" customWidth="1"/>
    <col min="15612" max="15612" width="13.28515625" style="171" customWidth="1"/>
    <col min="15613" max="15613" width="8" style="171" bestFit="1" customWidth="1"/>
    <col min="15614" max="15614" width="12.7109375" style="171" bestFit="1" customWidth="1"/>
    <col min="15615" max="15615" width="6.7109375" style="171" customWidth="1"/>
    <col min="15616" max="15616" width="13.140625" style="171" customWidth="1"/>
    <col min="15617" max="15864" width="9.140625" style="171"/>
    <col min="15865" max="15865" width="20.85546875" style="171" customWidth="1"/>
    <col min="15866" max="15866" width="12.7109375" style="171" customWidth="1"/>
    <col min="15867" max="15867" width="8.42578125" style="171" customWidth="1"/>
    <col min="15868" max="15868" width="13.28515625" style="171" customWidth="1"/>
    <col min="15869" max="15869" width="8" style="171" bestFit="1" customWidth="1"/>
    <col min="15870" max="15870" width="12.7109375" style="171" bestFit="1" customWidth="1"/>
    <col min="15871" max="15871" width="6.7109375" style="171" customWidth="1"/>
    <col min="15872" max="15872" width="13.140625" style="171" customWidth="1"/>
    <col min="15873" max="16120" width="9.140625" style="171"/>
    <col min="16121" max="16121" width="20.85546875" style="171" customWidth="1"/>
    <col min="16122" max="16122" width="12.7109375" style="171" customWidth="1"/>
    <col min="16123" max="16123" width="8.42578125" style="171" customWidth="1"/>
    <col min="16124" max="16124" width="13.28515625" style="171" customWidth="1"/>
    <col min="16125" max="16125" width="8" style="171" bestFit="1" customWidth="1"/>
    <col min="16126" max="16126" width="12.7109375" style="171" bestFit="1" customWidth="1"/>
    <col min="16127" max="16127" width="6.7109375" style="171" customWidth="1"/>
    <col min="16128" max="16128" width="13.140625" style="171" customWidth="1"/>
    <col min="16129" max="16384" width="9.140625" style="171"/>
  </cols>
  <sheetData>
    <row r="1" spans="1:7" s="409" customFormat="1" ht="18" customHeight="1">
      <c r="A1" s="852" t="s">
        <v>314</v>
      </c>
      <c r="B1" s="852"/>
      <c r="C1" s="852"/>
      <c r="D1" s="852"/>
      <c r="E1" s="852"/>
      <c r="F1" s="852"/>
    </row>
    <row r="2" spans="1:7" ht="18" customHeight="1">
      <c r="A2" s="167"/>
      <c r="B2" s="146"/>
      <c r="C2" s="146"/>
      <c r="D2" s="146"/>
      <c r="E2" s="410"/>
    </row>
    <row r="3" spans="1:7" ht="18" customHeight="1">
      <c r="A3" s="411"/>
      <c r="B3" s="411"/>
      <c r="C3" s="411"/>
      <c r="D3" s="411"/>
      <c r="E3" s="411"/>
      <c r="F3" s="169" t="s">
        <v>301</v>
      </c>
    </row>
    <row r="4" spans="1:7" ht="18" customHeight="1">
      <c r="A4" s="412"/>
      <c r="B4" s="525" t="s">
        <v>315</v>
      </c>
      <c r="C4" s="413" t="s">
        <v>316</v>
      </c>
      <c r="D4" s="413" t="s">
        <v>317</v>
      </c>
      <c r="E4" s="413" t="s">
        <v>318</v>
      </c>
      <c r="F4" s="413" t="s">
        <v>319</v>
      </c>
    </row>
    <row r="5" spans="1:7" ht="18" customHeight="1">
      <c r="A5" s="412"/>
      <c r="B5" s="412"/>
      <c r="C5" s="412"/>
      <c r="D5" s="412"/>
      <c r="E5" s="412"/>
    </row>
    <row r="6" spans="1:7" ht="18" customHeight="1">
      <c r="A6" s="412">
        <v>2018</v>
      </c>
      <c r="B6" s="554">
        <v>48173</v>
      </c>
      <c r="C6" s="554">
        <v>1363</v>
      </c>
      <c r="D6" s="688">
        <v>19.600000000000001</v>
      </c>
      <c r="E6" s="688">
        <v>6.9</v>
      </c>
      <c r="F6" s="687">
        <v>7506</v>
      </c>
    </row>
    <row r="7" spans="1:7" ht="18" customHeight="1">
      <c r="A7" s="134">
        <v>2019</v>
      </c>
      <c r="B7" s="687">
        <v>47902</v>
      </c>
      <c r="C7" s="687">
        <v>1468</v>
      </c>
      <c r="D7" s="689">
        <v>18.5</v>
      </c>
      <c r="E7" s="689">
        <v>8.68</v>
      </c>
      <c r="F7" s="687">
        <v>6600</v>
      </c>
    </row>
    <row r="8" spans="1:7" ht="18" customHeight="1">
      <c r="A8" s="134">
        <v>2020</v>
      </c>
      <c r="B8" s="687">
        <v>48363</v>
      </c>
      <c r="C8" s="687">
        <v>917</v>
      </c>
      <c r="D8" s="689">
        <v>18.95</v>
      </c>
      <c r="E8" s="689">
        <v>9.1300000000000008</v>
      </c>
      <c r="F8" s="687">
        <v>5188</v>
      </c>
    </row>
    <row r="9" spans="1:7" ht="18" customHeight="1">
      <c r="A9" s="134">
        <v>2021</v>
      </c>
      <c r="B9" s="687">
        <v>45857</v>
      </c>
      <c r="C9" s="687">
        <v>1326</v>
      </c>
      <c r="D9" s="690">
        <v>20.170000000000002</v>
      </c>
      <c r="E9" s="690">
        <v>9.6</v>
      </c>
      <c r="F9" s="687">
        <v>4725.7</v>
      </c>
    </row>
    <row r="10" spans="1:7" ht="18" customHeight="1">
      <c r="A10" s="134" t="s">
        <v>173</v>
      </c>
      <c r="B10" s="691">
        <v>45146</v>
      </c>
      <c r="C10" s="691">
        <v>859</v>
      </c>
      <c r="D10" s="691">
        <v>21.35</v>
      </c>
      <c r="E10" s="691">
        <v>6</v>
      </c>
      <c r="F10" s="691">
        <v>3617</v>
      </c>
    </row>
    <row r="11" spans="1:7" ht="18" customHeight="1">
      <c r="A11" s="134"/>
      <c r="B11" s="415"/>
      <c r="C11" s="415"/>
      <c r="D11" s="415"/>
      <c r="E11" s="415"/>
      <c r="F11" s="417"/>
      <c r="G11" s="415"/>
    </row>
    <row r="12" spans="1:7" ht="18" customHeight="1">
      <c r="A12" s="134"/>
      <c r="B12" s="526"/>
      <c r="C12" s="526"/>
      <c r="D12" s="526"/>
      <c r="E12" s="526"/>
      <c r="F12" s="418"/>
    </row>
    <row r="13" spans="1:7" ht="18" customHeight="1">
      <c r="A13" s="852" t="s">
        <v>320</v>
      </c>
      <c r="B13" s="852"/>
      <c r="C13" s="852"/>
      <c r="D13" s="852"/>
      <c r="E13" s="852"/>
      <c r="F13" s="852"/>
    </row>
    <row r="14" spans="1:7" ht="18" customHeight="1"/>
    <row r="15" spans="1:7" ht="18" customHeight="1">
      <c r="A15" s="411"/>
      <c r="B15" s="411"/>
      <c r="C15" s="411"/>
      <c r="D15" s="411"/>
      <c r="E15" s="411"/>
      <c r="F15" s="169" t="s">
        <v>321</v>
      </c>
    </row>
    <row r="16" spans="1:7" ht="18" customHeight="1">
      <c r="A16" s="412"/>
      <c r="B16" s="525" t="s">
        <v>315</v>
      </c>
      <c r="C16" s="413" t="s">
        <v>316</v>
      </c>
      <c r="D16" s="413" t="s">
        <v>317</v>
      </c>
      <c r="E16" s="413" t="s">
        <v>318</v>
      </c>
      <c r="F16" s="413" t="s">
        <v>319</v>
      </c>
    </row>
    <row r="17" spans="1:8" ht="18" customHeight="1">
      <c r="A17" s="464"/>
    </row>
    <row r="18" spans="1:8" ht="18" customHeight="1">
      <c r="A18" s="412">
        <v>2018</v>
      </c>
      <c r="B18" s="527">
        <v>62.73</v>
      </c>
      <c r="C18" s="527">
        <v>49.77</v>
      </c>
      <c r="D18" s="686">
        <v>198.2</v>
      </c>
      <c r="E18" s="686">
        <v>96.38</v>
      </c>
      <c r="F18" s="527">
        <v>908.99946709299229</v>
      </c>
      <c r="G18" s="685"/>
      <c r="H18" s="685"/>
    </row>
    <row r="19" spans="1:8" ht="18" customHeight="1">
      <c r="A19" s="134">
        <v>2019</v>
      </c>
      <c r="B19" s="527">
        <v>63.29</v>
      </c>
      <c r="C19" s="527">
        <v>59.38</v>
      </c>
      <c r="D19" s="686">
        <v>200.35</v>
      </c>
      <c r="E19" s="686">
        <v>100.12</v>
      </c>
      <c r="F19" s="527">
        <v>1060.0818181818183</v>
      </c>
      <c r="G19" s="685"/>
      <c r="H19" s="685"/>
    </row>
    <row r="20" spans="1:8" ht="18" customHeight="1">
      <c r="A20" s="134">
        <v>2020</v>
      </c>
      <c r="B20" s="527">
        <v>64.63</v>
      </c>
      <c r="C20" s="527">
        <v>90.12</v>
      </c>
      <c r="D20" s="686">
        <v>209.39</v>
      </c>
      <c r="E20" s="686">
        <v>99.47</v>
      </c>
      <c r="F20" s="527">
        <v>946.32420971472629</v>
      </c>
      <c r="G20" s="685"/>
      <c r="H20" s="685"/>
    </row>
    <row r="21" spans="1:8" ht="18" customHeight="1">
      <c r="A21" s="134">
        <v>2021</v>
      </c>
      <c r="B21" s="527">
        <v>67.829993239854332</v>
      </c>
      <c r="C21" s="527">
        <v>61.75</v>
      </c>
      <c r="D21" s="686">
        <v>205.34</v>
      </c>
      <c r="E21" s="686">
        <v>95.76</v>
      </c>
      <c r="F21" s="527">
        <v>1000.2581628118585</v>
      </c>
      <c r="G21" s="685"/>
      <c r="H21" s="685"/>
    </row>
    <row r="22" spans="1:8" ht="18" customHeight="1">
      <c r="A22" s="134" t="s">
        <v>173</v>
      </c>
      <c r="B22" s="686">
        <v>66.61</v>
      </c>
      <c r="C22" s="686">
        <v>62.62</v>
      </c>
      <c r="D22" s="686">
        <v>206.16</v>
      </c>
      <c r="E22" s="686">
        <v>108.33</v>
      </c>
      <c r="F22" s="686">
        <v>950</v>
      </c>
      <c r="G22" s="685"/>
      <c r="H22" s="685"/>
    </row>
    <row r="23" spans="1:8" ht="18" customHeight="1">
      <c r="A23" s="134"/>
    </row>
    <row r="24" spans="1:8" ht="18" customHeight="1">
      <c r="A24" s="134"/>
    </row>
    <row r="25" spans="1:8" ht="18" customHeight="1">
      <c r="A25" s="853" t="s">
        <v>322</v>
      </c>
      <c r="B25" s="853"/>
      <c r="C25" s="853"/>
      <c r="D25" s="853"/>
      <c r="E25" s="853"/>
      <c r="F25" s="853"/>
    </row>
    <row r="26" spans="1:8" ht="18" customHeight="1"/>
    <row r="27" spans="1:8" ht="18" customHeight="1">
      <c r="A27" s="411"/>
      <c r="B27" s="411"/>
      <c r="C27" s="411"/>
      <c r="D27" s="411"/>
      <c r="E27" s="411"/>
      <c r="F27" s="169" t="s">
        <v>323</v>
      </c>
    </row>
    <row r="28" spans="1:8" ht="18" customHeight="1">
      <c r="A28" s="412"/>
      <c r="B28" s="525" t="s">
        <v>315</v>
      </c>
      <c r="C28" s="413" t="s">
        <v>316</v>
      </c>
      <c r="D28" s="413" t="s">
        <v>317</v>
      </c>
      <c r="E28" s="413" t="s">
        <v>318</v>
      </c>
      <c r="F28" s="413" t="s">
        <v>319</v>
      </c>
    </row>
    <row r="29" spans="1:8" ht="18" customHeight="1"/>
    <row r="30" spans="1:8" ht="18" customHeight="1">
      <c r="A30" s="134">
        <v>2018</v>
      </c>
      <c r="B30" s="692">
        <v>302205</v>
      </c>
      <c r="C30" s="692">
        <v>6785</v>
      </c>
      <c r="D30" s="692">
        <v>388.47200000000004</v>
      </c>
      <c r="E30" s="693">
        <v>66.502200000000002</v>
      </c>
      <c r="F30" s="692">
        <v>682295</v>
      </c>
    </row>
    <row r="31" spans="1:8" ht="18" customHeight="1">
      <c r="A31" s="134">
        <v>2019</v>
      </c>
      <c r="B31" s="694">
        <v>330179</v>
      </c>
      <c r="C31" s="694">
        <v>8719</v>
      </c>
      <c r="D31" s="694">
        <v>370.64749999999998</v>
      </c>
      <c r="E31" s="692">
        <v>86.904160000000005</v>
      </c>
      <c r="F31" s="694">
        <v>699654</v>
      </c>
    </row>
    <row r="32" spans="1:8" ht="18" customHeight="1">
      <c r="A32" s="134">
        <v>2020</v>
      </c>
      <c r="B32" s="694">
        <v>312585</v>
      </c>
      <c r="C32" s="694">
        <v>8266</v>
      </c>
      <c r="D32" s="694">
        <v>396.79404999999997</v>
      </c>
      <c r="E32" s="694">
        <v>90.816110000000009</v>
      </c>
      <c r="F32" s="694">
        <v>490953</v>
      </c>
    </row>
    <row r="33" spans="1:6" ht="18" customHeight="1">
      <c r="A33" s="134">
        <v>2021</v>
      </c>
      <c r="B33" s="694">
        <v>311048</v>
      </c>
      <c r="C33" s="694">
        <v>8187</v>
      </c>
      <c r="D33" s="694">
        <v>414.17078000000004</v>
      </c>
      <c r="E33" s="694">
        <v>91.929600000000008</v>
      </c>
      <c r="F33" s="694">
        <v>472692</v>
      </c>
    </row>
    <row r="34" spans="1:6" ht="18" customHeight="1">
      <c r="A34" s="134" t="s">
        <v>173</v>
      </c>
      <c r="B34" s="695">
        <v>300733</v>
      </c>
      <c r="C34" s="695">
        <v>5380</v>
      </c>
      <c r="D34" s="696">
        <v>440.15160000000003</v>
      </c>
      <c r="E34" s="696">
        <v>64.998000000000005</v>
      </c>
      <c r="F34" s="695">
        <v>343615</v>
      </c>
    </row>
    <row r="35" spans="1:6" ht="18" customHeight="1"/>
    <row r="36" spans="1:6" ht="18" customHeight="1"/>
  </sheetData>
  <mergeCells count="3">
    <mergeCell ref="A1:F1"/>
    <mergeCell ref="A13:F13"/>
    <mergeCell ref="A25:F25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FF00"/>
  </sheetPr>
  <dimension ref="A1:H253"/>
  <sheetViews>
    <sheetView topLeftCell="A6" workbookViewId="0">
      <selection sqref="A1:F21"/>
    </sheetView>
  </sheetViews>
  <sheetFormatPr defaultRowHeight="12.75"/>
  <cols>
    <col min="1" max="1" width="36.140625" style="146" customWidth="1"/>
    <col min="2" max="6" width="10.7109375" style="146" customWidth="1"/>
    <col min="7" max="251" width="9.140625" style="146"/>
    <col min="252" max="252" width="36.140625" style="146" customWidth="1"/>
    <col min="253" max="257" width="10.7109375" style="146" customWidth="1"/>
    <col min="258" max="507" width="9.140625" style="146"/>
    <col min="508" max="508" width="36.140625" style="146" customWidth="1"/>
    <col min="509" max="513" width="10.7109375" style="146" customWidth="1"/>
    <col min="514" max="763" width="9.140625" style="146"/>
    <col min="764" max="764" width="36.140625" style="146" customWidth="1"/>
    <col min="765" max="769" width="10.7109375" style="146" customWidth="1"/>
    <col min="770" max="1019" width="9.140625" style="146"/>
    <col min="1020" max="1020" width="36.140625" style="146" customWidth="1"/>
    <col min="1021" max="1025" width="10.7109375" style="146" customWidth="1"/>
    <col min="1026" max="1275" width="9.140625" style="146"/>
    <col min="1276" max="1276" width="36.140625" style="146" customWidth="1"/>
    <col min="1277" max="1281" width="10.7109375" style="146" customWidth="1"/>
    <col min="1282" max="1531" width="9.140625" style="146"/>
    <col min="1532" max="1532" width="36.140625" style="146" customWidth="1"/>
    <col min="1533" max="1537" width="10.7109375" style="146" customWidth="1"/>
    <col min="1538" max="1787" width="9.140625" style="146"/>
    <col min="1788" max="1788" width="36.140625" style="146" customWidth="1"/>
    <col min="1789" max="1793" width="10.7109375" style="146" customWidth="1"/>
    <col min="1794" max="2043" width="9.140625" style="146"/>
    <col min="2044" max="2044" width="36.140625" style="146" customWidth="1"/>
    <col min="2045" max="2049" width="10.7109375" style="146" customWidth="1"/>
    <col min="2050" max="2299" width="9.140625" style="146"/>
    <col min="2300" max="2300" width="36.140625" style="146" customWidth="1"/>
    <col min="2301" max="2305" width="10.7109375" style="146" customWidth="1"/>
    <col min="2306" max="2555" width="9.140625" style="146"/>
    <col min="2556" max="2556" width="36.140625" style="146" customWidth="1"/>
    <col min="2557" max="2561" width="10.7109375" style="146" customWidth="1"/>
    <col min="2562" max="2811" width="9.140625" style="146"/>
    <col min="2812" max="2812" width="36.140625" style="146" customWidth="1"/>
    <col min="2813" max="2817" width="10.7109375" style="146" customWidth="1"/>
    <col min="2818" max="3067" width="9.140625" style="146"/>
    <col min="3068" max="3068" width="36.140625" style="146" customWidth="1"/>
    <col min="3069" max="3073" width="10.7109375" style="146" customWidth="1"/>
    <col min="3074" max="3323" width="9.140625" style="146"/>
    <col min="3324" max="3324" width="36.140625" style="146" customWidth="1"/>
    <col min="3325" max="3329" width="10.7109375" style="146" customWidth="1"/>
    <col min="3330" max="3579" width="9.140625" style="146"/>
    <col min="3580" max="3580" width="36.140625" style="146" customWidth="1"/>
    <col min="3581" max="3585" width="10.7109375" style="146" customWidth="1"/>
    <col min="3586" max="3835" width="9.140625" style="146"/>
    <col min="3836" max="3836" width="36.140625" style="146" customWidth="1"/>
    <col min="3837" max="3841" width="10.7109375" style="146" customWidth="1"/>
    <col min="3842" max="4091" width="9.140625" style="146"/>
    <col min="4092" max="4092" width="36.140625" style="146" customWidth="1"/>
    <col min="4093" max="4097" width="10.7109375" style="146" customWidth="1"/>
    <col min="4098" max="4347" width="9.140625" style="146"/>
    <col min="4348" max="4348" width="36.140625" style="146" customWidth="1"/>
    <col min="4349" max="4353" width="10.7109375" style="146" customWidth="1"/>
    <col min="4354" max="4603" width="9.140625" style="146"/>
    <col min="4604" max="4604" width="36.140625" style="146" customWidth="1"/>
    <col min="4605" max="4609" width="10.7109375" style="146" customWidth="1"/>
    <col min="4610" max="4859" width="9.140625" style="146"/>
    <col min="4860" max="4860" width="36.140625" style="146" customWidth="1"/>
    <col min="4861" max="4865" width="10.7109375" style="146" customWidth="1"/>
    <col min="4866" max="5115" width="9.140625" style="146"/>
    <col min="5116" max="5116" width="36.140625" style="146" customWidth="1"/>
    <col min="5117" max="5121" width="10.7109375" style="146" customWidth="1"/>
    <col min="5122" max="5371" width="9.140625" style="146"/>
    <col min="5372" max="5372" width="36.140625" style="146" customWidth="1"/>
    <col min="5373" max="5377" width="10.7109375" style="146" customWidth="1"/>
    <col min="5378" max="5627" width="9.140625" style="146"/>
    <col min="5628" max="5628" width="36.140625" style="146" customWidth="1"/>
    <col min="5629" max="5633" width="10.7109375" style="146" customWidth="1"/>
    <col min="5634" max="5883" width="9.140625" style="146"/>
    <col min="5884" max="5884" width="36.140625" style="146" customWidth="1"/>
    <col min="5885" max="5889" width="10.7109375" style="146" customWidth="1"/>
    <col min="5890" max="6139" width="9.140625" style="146"/>
    <col min="6140" max="6140" width="36.140625" style="146" customWidth="1"/>
    <col min="6141" max="6145" width="10.7109375" style="146" customWidth="1"/>
    <col min="6146" max="6395" width="9.140625" style="146"/>
    <col min="6396" max="6396" width="36.140625" style="146" customWidth="1"/>
    <col min="6397" max="6401" width="10.7109375" style="146" customWidth="1"/>
    <col min="6402" max="6651" width="9.140625" style="146"/>
    <col min="6652" max="6652" width="36.140625" style="146" customWidth="1"/>
    <col min="6653" max="6657" width="10.7109375" style="146" customWidth="1"/>
    <col min="6658" max="6907" width="9.140625" style="146"/>
    <col min="6908" max="6908" width="36.140625" style="146" customWidth="1"/>
    <col min="6909" max="6913" width="10.7109375" style="146" customWidth="1"/>
    <col min="6914" max="7163" width="9.140625" style="146"/>
    <col min="7164" max="7164" width="36.140625" style="146" customWidth="1"/>
    <col min="7165" max="7169" width="10.7109375" style="146" customWidth="1"/>
    <col min="7170" max="7419" width="9.140625" style="146"/>
    <col min="7420" max="7420" width="36.140625" style="146" customWidth="1"/>
    <col min="7421" max="7425" width="10.7109375" style="146" customWidth="1"/>
    <col min="7426" max="7675" width="9.140625" style="146"/>
    <col min="7676" max="7676" width="36.140625" style="146" customWidth="1"/>
    <col min="7677" max="7681" width="10.7109375" style="146" customWidth="1"/>
    <col min="7682" max="7931" width="9.140625" style="146"/>
    <col min="7932" max="7932" width="36.140625" style="146" customWidth="1"/>
    <col min="7933" max="7937" width="10.7109375" style="146" customWidth="1"/>
    <col min="7938" max="8187" width="9.140625" style="146"/>
    <col min="8188" max="8188" width="36.140625" style="146" customWidth="1"/>
    <col min="8189" max="8193" width="10.7109375" style="146" customWidth="1"/>
    <col min="8194" max="8443" width="9.140625" style="146"/>
    <col min="8444" max="8444" width="36.140625" style="146" customWidth="1"/>
    <col min="8445" max="8449" width="10.7109375" style="146" customWidth="1"/>
    <col min="8450" max="8699" width="9.140625" style="146"/>
    <col min="8700" max="8700" width="36.140625" style="146" customWidth="1"/>
    <col min="8701" max="8705" width="10.7109375" style="146" customWidth="1"/>
    <col min="8706" max="8955" width="9.140625" style="146"/>
    <col min="8956" max="8956" width="36.140625" style="146" customWidth="1"/>
    <col min="8957" max="8961" width="10.7109375" style="146" customWidth="1"/>
    <col min="8962" max="9211" width="9.140625" style="146"/>
    <col min="9212" max="9212" width="36.140625" style="146" customWidth="1"/>
    <col min="9213" max="9217" width="10.7109375" style="146" customWidth="1"/>
    <col min="9218" max="9467" width="9.140625" style="146"/>
    <col min="9468" max="9468" width="36.140625" style="146" customWidth="1"/>
    <col min="9469" max="9473" width="10.7109375" style="146" customWidth="1"/>
    <col min="9474" max="9723" width="9.140625" style="146"/>
    <col min="9724" max="9724" width="36.140625" style="146" customWidth="1"/>
    <col min="9725" max="9729" width="10.7109375" style="146" customWidth="1"/>
    <col min="9730" max="9979" width="9.140625" style="146"/>
    <col min="9980" max="9980" width="36.140625" style="146" customWidth="1"/>
    <col min="9981" max="9985" width="10.7109375" style="146" customWidth="1"/>
    <col min="9986" max="10235" width="9.140625" style="146"/>
    <col min="10236" max="10236" width="36.140625" style="146" customWidth="1"/>
    <col min="10237" max="10241" width="10.7109375" style="146" customWidth="1"/>
    <col min="10242" max="10491" width="9.140625" style="146"/>
    <col min="10492" max="10492" width="36.140625" style="146" customWidth="1"/>
    <col min="10493" max="10497" width="10.7109375" style="146" customWidth="1"/>
    <col min="10498" max="10747" width="9.140625" style="146"/>
    <col min="10748" max="10748" width="36.140625" style="146" customWidth="1"/>
    <col min="10749" max="10753" width="10.7109375" style="146" customWidth="1"/>
    <col min="10754" max="11003" width="9.140625" style="146"/>
    <col min="11004" max="11004" width="36.140625" style="146" customWidth="1"/>
    <col min="11005" max="11009" width="10.7109375" style="146" customWidth="1"/>
    <col min="11010" max="11259" width="9.140625" style="146"/>
    <col min="11260" max="11260" width="36.140625" style="146" customWidth="1"/>
    <col min="11261" max="11265" width="10.7109375" style="146" customWidth="1"/>
    <col min="11266" max="11515" width="9.140625" style="146"/>
    <col min="11516" max="11516" width="36.140625" style="146" customWidth="1"/>
    <col min="11517" max="11521" width="10.7109375" style="146" customWidth="1"/>
    <col min="11522" max="11771" width="9.140625" style="146"/>
    <col min="11772" max="11772" width="36.140625" style="146" customWidth="1"/>
    <col min="11773" max="11777" width="10.7109375" style="146" customWidth="1"/>
    <col min="11778" max="12027" width="9.140625" style="146"/>
    <col min="12028" max="12028" width="36.140625" style="146" customWidth="1"/>
    <col min="12029" max="12033" width="10.7109375" style="146" customWidth="1"/>
    <col min="12034" max="12283" width="9.140625" style="146"/>
    <col min="12284" max="12284" width="36.140625" style="146" customWidth="1"/>
    <col min="12285" max="12289" width="10.7109375" style="146" customWidth="1"/>
    <col min="12290" max="12539" width="9.140625" style="146"/>
    <col min="12540" max="12540" width="36.140625" style="146" customWidth="1"/>
    <col min="12541" max="12545" width="10.7109375" style="146" customWidth="1"/>
    <col min="12546" max="12795" width="9.140625" style="146"/>
    <col min="12796" max="12796" width="36.140625" style="146" customWidth="1"/>
    <col min="12797" max="12801" width="10.7109375" style="146" customWidth="1"/>
    <col min="12802" max="13051" width="9.140625" style="146"/>
    <col min="13052" max="13052" width="36.140625" style="146" customWidth="1"/>
    <col min="13053" max="13057" width="10.7109375" style="146" customWidth="1"/>
    <col min="13058" max="13307" width="9.140625" style="146"/>
    <col min="13308" max="13308" width="36.140625" style="146" customWidth="1"/>
    <col min="13309" max="13313" width="10.7109375" style="146" customWidth="1"/>
    <col min="13314" max="13563" width="9.140625" style="146"/>
    <col min="13564" max="13564" width="36.140625" style="146" customWidth="1"/>
    <col min="13565" max="13569" width="10.7109375" style="146" customWidth="1"/>
    <col min="13570" max="13819" width="9.140625" style="146"/>
    <col min="13820" max="13820" width="36.140625" style="146" customWidth="1"/>
    <col min="13821" max="13825" width="10.7109375" style="146" customWidth="1"/>
    <col min="13826" max="14075" width="9.140625" style="146"/>
    <col min="14076" max="14076" width="36.140625" style="146" customWidth="1"/>
    <col min="14077" max="14081" width="10.7109375" style="146" customWidth="1"/>
    <col min="14082" max="14331" width="9.140625" style="146"/>
    <col min="14332" max="14332" width="36.140625" style="146" customWidth="1"/>
    <col min="14333" max="14337" width="10.7109375" style="146" customWidth="1"/>
    <col min="14338" max="14587" width="9.140625" style="146"/>
    <col min="14588" max="14588" width="36.140625" style="146" customWidth="1"/>
    <col min="14589" max="14593" width="10.7109375" style="146" customWidth="1"/>
    <col min="14594" max="14843" width="9.140625" style="146"/>
    <col min="14844" max="14844" width="36.140625" style="146" customWidth="1"/>
    <col min="14845" max="14849" width="10.7109375" style="146" customWidth="1"/>
    <col min="14850" max="15099" width="9.140625" style="146"/>
    <col min="15100" max="15100" width="36.140625" style="146" customWidth="1"/>
    <col min="15101" max="15105" width="10.7109375" style="146" customWidth="1"/>
    <col min="15106" max="15355" width="9.140625" style="146"/>
    <col min="15356" max="15356" width="36.140625" style="146" customWidth="1"/>
    <col min="15357" max="15361" width="10.7109375" style="146" customWidth="1"/>
    <col min="15362" max="15611" width="9.140625" style="146"/>
    <col min="15612" max="15612" width="36.140625" style="146" customWidth="1"/>
    <col min="15613" max="15617" width="10.7109375" style="146" customWidth="1"/>
    <col min="15618" max="15867" width="9.140625" style="146"/>
    <col min="15868" max="15868" width="36.140625" style="146" customWidth="1"/>
    <col min="15869" max="15873" width="10.7109375" style="146" customWidth="1"/>
    <col min="15874" max="16123" width="9.140625" style="146"/>
    <col min="16124" max="16124" width="36.140625" style="146" customWidth="1"/>
    <col min="16125" max="16129" width="10.7109375" style="146" customWidth="1"/>
    <col min="16130" max="16384" width="9.140625" style="146"/>
  </cols>
  <sheetData>
    <row r="1" spans="1:8" ht="20.100000000000001" customHeight="1">
      <c r="A1" s="852" t="s">
        <v>682</v>
      </c>
      <c r="B1" s="852"/>
      <c r="C1" s="852"/>
      <c r="D1" s="852"/>
      <c r="E1" s="852"/>
      <c r="F1" s="852"/>
      <c r="G1" s="409"/>
      <c r="H1" s="409"/>
    </row>
    <row r="2" spans="1:8" ht="20.100000000000001" customHeight="1">
      <c r="A2" s="397"/>
      <c r="B2" s="397"/>
      <c r="C2" s="397"/>
      <c r="D2" s="397"/>
      <c r="E2" s="397"/>
      <c r="F2" s="397"/>
      <c r="G2" s="397"/>
      <c r="H2" s="397"/>
    </row>
    <row r="3" spans="1:8" ht="20.100000000000001" customHeight="1">
      <c r="A3" s="397"/>
      <c r="F3" s="169" t="s">
        <v>301</v>
      </c>
      <c r="G3" s="397"/>
      <c r="H3" s="397"/>
    </row>
    <row r="4" spans="1:8" ht="24.75" customHeight="1">
      <c r="A4" s="399"/>
      <c r="B4" s="697">
        <v>2018</v>
      </c>
      <c r="C4" s="472">
        <v>2019</v>
      </c>
      <c r="D4" s="472">
        <v>2020</v>
      </c>
      <c r="E4" s="472">
        <v>2021</v>
      </c>
      <c r="F4" s="148" t="s">
        <v>173</v>
      </c>
      <c r="G4" s="397"/>
      <c r="H4" s="397"/>
    </row>
    <row r="5" spans="1:8" ht="20.100000000000001" customHeight="1">
      <c r="A5" s="401"/>
      <c r="B5" s="419"/>
      <c r="C5" s="419"/>
      <c r="D5" s="420"/>
      <c r="E5" s="420"/>
      <c r="F5" s="144"/>
      <c r="G5" s="397"/>
      <c r="H5" s="397"/>
    </row>
    <row r="6" spans="1:8" ht="20.100000000000001" customHeight="1">
      <c r="A6" s="170" t="s">
        <v>119</v>
      </c>
      <c r="B6" s="419">
        <v>48173</v>
      </c>
      <c r="C6" s="419">
        <v>47902.200000000004</v>
      </c>
      <c r="D6" s="420">
        <v>48363</v>
      </c>
      <c r="E6" s="420">
        <v>45857</v>
      </c>
      <c r="F6" s="698">
        <f>SUM(F7:F21)</f>
        <v>45146</v>
      </c>
      <c r="G6" s="421"/>
      <c r="H6" s="421"/>
    </row>
    <row r="7" spans="1:8" ht="20.100000000000001" customHeight="1">
      <c r="A7" s="352" t="s">
        <v>102</v>
      </c>
      <c r="B7" s="404">
        <v>563</v>
      </c>
      <c r="C7" s="403">
        <v>560</v>
      </c>
      <c r="D7" s="403">
        <v>560</v>
      </c>
      <c r="E7" s="403">
        <v>500</v>
      </c>
      <c r="F7" s="470">
        <v>500</v>
      </c>
      <c r="G7" s="397"/>
      <c r="H7" s="397"/>
    </row>
    <row r="8" spans="1:8" ht="20.100000000000001" customHeight="1">
      <c r="A8" s="352" t="s">
        <v>103</v>
      </c>
      <c r="B8" s="404">
        <v>1828</v>
      </c>
      <c r="C8" s="403">
        <v>1828</v>
      </c>
      <c r="D8" s="403">
        <v>1844</v>
      </c>
      <c r="E8" s="403">
        <v>1830</v>
      </c>
      <c r="F8" s="470">
        <v>1830</v>
      </c>
      <c r="G8" s="397"/>
      <c r="H8" s="397"/>
    </row>
    <row r="9" spans="1:8" ht="20.100000000000001" customHeight="1">
      <c r="A9" s="352" t="s">
        <v>104</v>
      </c>
      <c r="B9" s="404">
        <v>463</v>
      </c>
      <c r="C9" s="403">
        <v>463</v>
      </c>
      <c r="D9" s="403">
        <v>464</v>
      </c>
      <c r="E9" s="403">
        <v>304</v>
      </c>
      <c r="F9" s="470">
        <v>220</v>
      </c>
      <c r="G9" s="397"/>
      <c r="H9" s="397"/>
    </row>
    <row r="10" spans="1:8" ht="20.100000000000001" customHeight="1">
      <c r="A10" s="352" t="s">
        <v>105</v>
      </c>
      <c r="B10" s="404">
        <v>1601</v>
      </c>
      <c r="C10" s="403">
        <v>1414</v>
      </c>
      <c r="D10" s="403">
        <v>1280</v>
      </c>
      <c r="E10" s="403">
        <v>1360</v>
      </c>
      <c r="F10" s="470">
        <v>1290</v>
      </c>
      <c r="G10" s="397"/>
      <c r="H10" s="397"/>
    </row>
    <row r="11" spans="1:8" ht="20.100000000000001" customHeight="1">
      <c r="A11" s="352" t="s">
        <v>106</v>
      </c>
      <c r="B11" s="404">
        <v>1798</v>
      </c>
      <c r="C11" s="403">
        <v>1634</v>
      </c>
      <c r="D11" s="403">
        <v>1500</v>
      </c>
      <c r="E11" s="403">
        <v>1200</v>
      </c>
      <c r="F11" s="470">
        <v>970</v>
      </c>
      <c r="G11" s="397"/>
      <c r="H11" s="397"/>
    </row>
    <row r="12" spans="1:8" ht="20.100000000000001" customHeight="1">
      <c r="A12" s="352" t="s">
        <v>107</v>
      </c>
      <c r="B12" s="404">
        <v>1910</v>
      </c>
      <c r="C12" s="403">
        <v>2580</v>
      </c>
      <c r="D12" s="403">
        <v>1700</v>
      </c>
      <c r="E12" s="403">
        <v>1400</v>
      </c>
      <c r="F12" s="470">
        <v>1235</v>
      </c>
      <c r="G12" s="397"/>
      <c r="H12" s="397"/>
    </row>
    <row r="13" spans="1:8" ht="20.100000000000001" customHeight="1">
      <c r="A13" s="352" t="s">
        <v>108</v>
      </c>
      <c r="B13" s="404">
        <v>4830</v>
      </c>
      <c r="C13" s="403">
        <v>5578</v>
      </c>
      <c r="D13" s="403">
        <v>4860</v>
      </c>
      <c r="E13" s="403">
        <v>4310</v>
      </c>
      <c r="F13" s="470">
        <v>4110</v>
      </c>
      <c r="G13" s="397"/>
      <c r="H13" s="397"/>
    </row>
    <row r="14" spans="1:8" ht="20.100000000000001" customHeight="1">
      <c r="A14" s="352" t="s">
        <v>109</v>
      </c>
      <c r="B14" s="404">
        <v>4458</v>
      </c>
      <c r="C14" s="403">
        <v>4258</v>
      </c>
      <c r="D14" s="403">
        <v>4410</v>
      </c>
      <c r="E14" s="403">
        <v>3690</v>
      </c>
      <c r="F14" s="470">
        <v>3690</v>
      </c>
      <c r="G14" s="397"/>
      <c r="H14" s="397"/>
    </row>
    <row r="15" spans="1:8" ht="20.100000000000001" customHeight="1">
      <c r="A15" s="352" t="s">
        <v>110</v>
      </c>
      <c r="B15" s="404">
        <v>7840</v>
      </c>
      <c r="C15" s="403">
        <v>8493</v>
      </c>
      <c r="D15" s="403">
        <v>7997</v>
      </c>
      <c r="E15" s="403">
        <v>7661</v>
      </c>
      <c r="F15" s="470">
        <v>7659</v>
      </c>
      <c r="G15" s="397"/>
      <c r="H15" s="397"/>
    </row>
    <row r="16" spans="1:8" ht="20.100000000000001" customHeight="1">
      <c r="A16" s="352" t="s">
        <v>111</v>
      </c>
      <c r="B16" s="404">
        <v>7990</v>
      </c>
      <c r="C16" s="403">
        <v>6134.4</v>
      </c>
      <c r="D16" s="403">
        <v>8175</v>
      </c>
      <c r="E16" s="403">
        <v>8180</v>
      </c>
      <c r="F16" s="470">
        <v>8180</v>
      </c>
      <c r="G16" s="397"/>
      <c r="H16" s="397"/>
    </row>
    <row r="17" spans="1:8" ht="20.100000000000001" customHeight="1">
      <c r="A17" s="352" t="s">
        <v>112</v>
      </c>
      <c r="B17" s="404">
        <v>6242</v>
      </c>
      <c r="C17" s="403">
        <v>6890</v>
      </c>
      <c r="D17" s="403">
        <v>6950</v>
      </c>
      <c r="E17" s="403">
        <v>6750</v>
      </c>
      <c r="F17" s="470">
        <v>6780</v>
      </c>
      <c r="G17" s="397"/>
      <c r="H17" s="397"/>
    </row>
    <row r="18" spans="1:8" ht="20.100000000000001" customHeight="1">
      <c r="A18" s="352" t="s">
        <v>113</v>
      </c>
      <c r="B18" s="404">
        <v>2546</v>
      </c>
      <c r="C18" s="403">
        <v>1987</v>
      </c>
      <c r="D18" s="403">
        <v>2522</v>
      </c>
      <c r="E18" s="403">
        <v>2520</v>
      </c>
      <c r="F18" s="470">
        <v>2520</v>
      </c>
      <c r="G18" s="397"/>
      <c r="H18" s="397"/>
    </row>
    <row r="19" spans="1:8" ht="20.100000000000001" customHeight="1">
      <c r="A19" s="352" t="s">
        <v>114</v>
      </c>
      <c r="B19" s="404">
        <v>338</v>
      </c>
      <c r="C19" s="403">
        <v>1878.4</v>
      </c>
      <c r="D19" s="403">
        <v>334</v>
      </c>
      <c r="E19" s="403">
        <v>280</v>
      </c>
      <c r="F19" s="470">
        <v>280</v>
      </c>
      <c r="G19" s="397"/>
      <c r="H19" s="397"/>
    </row>
    <row r="20" spans="1:8" ht="20.100000000000001" customHeight="1">
      <c r="A20" s="352" t="s">
        <v>115</v>
      </c>
      <c r="B20" s="404">
        <v>3440</v>
      </c>
      <c r="C20" s="403">
        <v>1878.4</v>
      </c>
      <c r="D20" s="403">
        <v>3444</v>
      </c>
      <c r="E20" s="403">
        <v>3552</v>
      </c>
      <c r="F20" s="470">
        <v>3560</v>
      </c>
      <c r="G20" s="397"/>
      <c r="H20" s="397"/>
    </row>
    <row r="21" spans="1:8" ht="20.100000000000001" customHeight="1">
      <c r="A21" s="352" t="s">
        <v>116</v>
      </c>
      <c r="B21" s="404">
        <v>2326</v>
      </c>
      <c r="C21" s="403">
        <v>2326</v>
      </c>
      <c r="D21" s="403">
        <v>2323</v>
      </c>
      <c r="E21" s="403">
        <v>2320</v>
      </c>
      <c r="F21" s="470">
        <v>2322</v>
      </c>
      <c r="G21" s="397"/>
      <c r="H21" s="397"/>
    </row>
    <row r="22" spans="1:8" ht="20.100000000000001" customHeight="1">
      <c r="A22" s="397"/>
      <c r="B22" s="397"/>
      <c r="C22" s="397"/>
      <c r="D22" s="397"/>
      <c r="E22" s="397"/>
      <c r="F22" s="397"/>
      <c r="G22" s="397"/>
      <c r="H22" s="397"/>
    </row>
    <row r="23" spans="1:8" ht="20.100000000000001" customHeight="1">
      <c r="A23" s="397"/>
      <c r="B23" s="397"/>
      <c r="C23" s="397"/>
      <c r="D23" s="397"/>
      <c r="E23" s="397"/>
      <c r="F23" s="397"/>
      <c r="G23" s="397"/>
      <c r="H23" s="397"/>
    </row>
    <row r="24" spans="1:8" ht="20.100000000000001" customHeight="1">
      <c r="A24" s="397"/>
      <c r="B24" s="397"/>
      <c r="C24" s="397"/>
      <c r="D24" s="397"/>
      <c r="E24" s="397"/>
      <c r="F24" s="397"/>
      <c r="G24" s="397"/>
      <c r="H24" s="397"/>
    </row>
    <row r="25" spans="1:8" ht="20.100000000000001" customHeight="1">
      <c r="A25" s="397"/>
      <c r="B25" s="397"/>
      <c r="C25" s="397"/>
      <c r="D25" s="397"/>
      <c r="E25" s="397"/>
      <c r="F25" s="397"/>
      <c r="G25" s="397"/>
      <c r="H25" s="397"/>
    </row>
    <row r="26" spans="1:8" ht="20.100000000000001" customHeight="1">
      <c r="A26" s="397"/>
      <c r="B26" s="397"/>
      <c r="C26" s="397"/>
      <c r="D26" s="397"/>
      <c r="E26" s="397"/>
      <c r="F26" s="397"/>
      <c r="G26" s="397"/>
      <c r="H26" s="397"/>
    </row>
    <row r="27" spans="1:8" ht="20.100000000000001" customHeight="1">
      <c r="A27" s="397"/>
      <c r="B27" s="397"/>
      <c r="C27" s="397"/>
      <c r="D27" s="397"/>
      <c r="E27" s="397"/>
      <c r="F27" s="397"/>
      <c r="G27" s="397"/>
      <c r="H27" s="397"/>
    </row>
    <row r="28" spans="1:8" ht="20.100000000000001" customHeight="1">
      <c r="A28" s="397"/>
      <c r="B28" s="397"/>
      <c r="C28" s="397"/>
      <c r="D28" s="397"/>
      <c r="E28" s="397"/>
      <c r="F28" s="397"/>
      <c r="G28" s="397"/>
      <c r="H28" s="397"/>
    </row>
    <row r="29" spans="1:8" ht="20.100000000000001" customHeight="1">
      <c r="A29" s="397"/>
      <c r="B29" s="397"/>
      <c r="C29" s="397"/>
      <c r="D29" s="397"/>
      <c r="E29" s="397"/>
      <c r="F29" s="397"/>
      <c r="G29" s="397"/>
      <c r="H29" s="397"/>
    </row>
    <row r="30" spans="1:8" ht="20.100000000000001" customHeight="1">
      <c r="A30" s="397"/>
      <c r="B30" s="397"/>
      <c r="C30" s="397"/>
      <c r="D30" s="397"/>
      <c r="E30" s="397"/>
      <c r="F30" s="397"/>
      <c r="G30" s="397"/>
      <c r="H30" s="397"/>
    </row>
    <row r="31" spans="1:8" ht="20.100000000000001" customHeight="1">
      <c r="A31" s="397"/>
      <c r="B31" s="397"/>
      <c r="C31" s="397"/>
      <c r="D31" s="397"/>
      <c r="E31" s="397"/>
      <c r="F31" s="397"/>
      <c r="G31" s="397"/>
      <c r="H31" s="397"/>
    </row>
    <row r="32" spans="1:8" ht="20.100000000000001" customHeight="1">
      <c r="A32" s="397"/>
      <c r="B32" s="397"/>
      <c r="C32" s="397"/>
      <c r="D32" s="397"/>
      <c r="E32" s="397"/>
      <c r="F32" s="397"/>
      <c r="G32" s="397"/>
      <c r="H32" s="397"/>
    </row>
    <row r="33" spans="1:8" ht="20.100000000000001" customHeight="1">
      <c r="A33" s="397"/>
      <c r="B33" s="397"/>
      <c r="C33" s="397"/>
      <c r="D33" s="397"/>
      <c r="E33" s="397"/>
      <c r="F33" s="397"/>
      <c r="G33" s="397"/>
      <c r="H33" s="397"/>
    </row>
    <row r="34" spans="1:8" ht="20.100000000000001" customHeight="1">
      <c r="A34" s="397"/>
      <c r="B34" s="397"/>
      <c r="C34" s="397"/>
      <c r="D34" s="397"/>
      <c r="E34" s="397"/>
      <c r="F34" s="397"/>
      <c r="G34" s="397"/>
      <c r="H34" s="397"/>
    </row>
    <row r="35" spans="1:8" ht="20.100000000000001" customHeight="1">
      <c r="A35" s="397"/>
      <c r="B35" s="397"/>
      <c r="C35" s="397"/>
      <c r="D35" s="397"/>
      <c r="E35" s="397"/>
      <c r="F35" s="397"/>
      <c r="G35" s="397"/>
      <c r="H35" s="397"/>
    </row>
    <row r="36" spans="1:8" ht="20.100000000000001" customHeight="1">
      <c r="A36" s="397"/>
      <c r="B36" s="397"/>
      <c r="C36" s="397"/>
      <c r="D36" s="397"/>
      <c r="E36" s="397"/>
      <c r="F36" s="397"/>
      <c r="G36" s="397"/>
      <c r="H36" s="397"/>
    </row>
    <row r="37" spans="1:8" ht="20.100000000000001" customHeight="1">
      <c r="A37" s="397"/>
      <c r="B37" s="397"/>
      <c r="C37" s="397"/>
      <c r="D37" s="397"/>
      <c r="E37" s="397"/>
      <c r="F37" s="397"/>
      <c r="G37" s="397"/>
      <c r="H37" s="397"/>
    </row>
    <row r="38" spans="1:8" ht="20.100000000000001" customHeight="1">
      <c r="A38" s="397"/>
      <c r="B38" s="397"/>
      <c r="C38" s="397"/>
      <c r="D38" s="397"/>
      <c r="E38" s="397"/>
      <c r="F38" s="397"/>
      <c r="G38" s="397"/>
      <c r="H38" s="397"/>
    </row>
    <row r="39" spans="1:8" ht="20.100000000000001" customHeight="1">
      <c r="A39" s="397"/>
      <c r="B39" s="397"/>
      <c r="C39" s="397"/>
      <c r="D39" s="397"/>
      <c r="E39" s="397"/>
      <c r="F39" s="397"/>
      <c r="G39" s="397"/>
      <c r="H39" s="397"/>
    </row>
    <row r="40" spans="1:8" ht="20.100000000000001" customHeight="1">
      <c r="A40" s="397"/>
      <c r="B40" s="397"/>
      <c r="C40" s="397"/>
      <c r="D40" s="397"/>
      <c r="E40" s="397"/>
      <c r="F40" s="397"/>
      <c r="G40" s="397"/>
      <c r="H40" s="397"/>
    </row>
    <row r="41" spans="1:8" ht="20.100000000000001" customHeight="1">
      <c r="A41" s="397"/>
      <c r="B41" s="397"/>
      <c r="C41" s="397"/>
      <c r="D41" s="397"/>
      <c r="E41" s="397"/>
      <c r="F41" s="397"/>
      <c r="G41" s="397"/>
      <c r="H41" s="397"/>
    </row>
    <row r="42" spans="1:8" ht="20.100000000000001" customHeight="1">
      <c r="A42" s="397"/>
      <c r="B42" s="397"/>
      <c r="C42" s="397"/>
      <c r="D42" s="397"/>
      <c r="E42" s="397"/>
      <c r="F42" s="397"/>
      <c r="G42" s="397"/>
      <c r="H42" s="397"/>
    </row>
    <row r="43" spans="1:8" ht="20.100000000000001" customHeight="1">
      <c r="A43" s="397"/>
      <c r="B43" s="397"/>
      <c r="C43" s="397"/>
      <c r="D43" s="397"/>
      <c r="E43" s="397"/>
      <c r="F43" s="397"/>
      <c r="G43" s="397"/>
      <c r="H43" s="397"/>
    </row>
    <row r="44" spans="1:8" ht="20.100000000000001" customHeight="1">
      <c r="A44" s="397"/>
      <c r="B44" s="397"/>
      <c r="C44" s="397"/>
      <c r="D44" s="397"/>
      <c r="E44" s="397"/>
      <c r="F44" s="397"/>
      <c r="G44" s="397"/>
      <c r="H44" s="397"/>
    </row>
    <row r="45" spans="1:8" ht="20.100000000000001" customHeight="1">
      <c r="A45" s="397"/>
      <c r="B45" s="397"/>
      <c r="C45" s="397"/>
      <c r="D45" s="397"/>
      <c r="E45" s="397"/>
      <c r="F45" s="397"/>
      <c r="G45" s="397"/>
      <c r="H45" s="397"/>
    </row>
    <row r="46" spans="1:8" ht="20.100000000000001" customHeight="1">
      <c r="A46" s="397"/>
      <c r="B46" s="397"/>
      <c r="C46" s="397"/>
      <c r="D46" s="397"/>
      <c r="E46" s="397"/>
      <c r="F46" s="397"/>
      <c r="G46" s="397"/>
      <c r="H46" s="397"/>
    </row>
    <row r="47" spans="1:8" ht="20.100000000000001" customHeight="1">
      <c r="A47" s="397"/>
      <c r="B47" s="397"/>
      <c r="C47" s="397"/>
      <c r="D47" s="397"/>
      <c r="E47" s="397"/>
      <c r="F47" s="397"/>
      <c r="G47" s="397"/>
      <c r="H47" s="397"/>
    </row>
    <row r="48" spans="1:8" ht="20.100000000000001" customHeight="1">
      <c r="A48" s="397"/>
      <c r="B48" s="397"/>
      <c r="C48" s="397"/>
      <c r="D48" s="397"/>
      <c r="E48" s="397"/>
      <c r="F48" s="397"/>
      <c r="G48" s="397"/>
      <c r="H48" s="397"/>
    </row>
    <row r="49" spans="1:8" ht="20.100000000000001" customHeight="1">
      <c r="A49" s="397"/>
      <c r="B49" s="397"/>
      <c r="C49" s="397"/>
      <c r="D49" s="397"/>
      <c r="E49" s="397"/>
      <c r="F49" s="397"/>
      <c r="G49" s="397"/>
      <c r="H49" s="397"/>
    </row>
    <row r="50" spans="1:8" ht="20.100000000000001" customHeight="1">
      <c r="A50" s="397"/>
      <c r="B50" s="397"/>
      <c r="C50" s="397"/>
      <c r="D50" s="397"/>
      <c r="E50" s="397"/>
      <c r="F50" s="397"/>
      <c r="G50" s="397"/>
      <c r="H50" s="397"/>
    </row>
    <row r="51" spans="1:8" ht="20.100000000000001" customHeight="1">
      <c r="A51" s="397"/>
      <c r="B51" s="397"/>
      <c r="C51" s="397"/>
      <c r="D51" s="397"/>
      <c r="E51" s="397"/>
      <c r="F51" s="397"/>
      <c r="G51" s="397"/>
      <c r="H51" s="397"/>
    </row>
    <row r="52" spans="1:8" ht="20.100000000000001" customHeight="1">
      <c r="A52" s="397"/>
      <c r="B52" s="397"/>
      <c r="C52" s="397"/>
      <c r="D52" s="397"/>
      <c r="E52" s="397"/>
      <c r="F52" s="397"/>
      <c r="G52" s="397"/>
      <c r="H52" s="397"/>
    </row>
    <row r="53" spans="1:8" ht="20.100000000000001" customHeight="1">
      <c r="A53" s="397"/>
      <c r="B53" s="397"/>
      <c r="C53" s="397"/>
      <c r="D53" s="397"/>
      <c r="E53" s="397"/>
      <c r="F53" s="397"/>
      <c r="G53" s="397"/>
      <c r="H53" s="397"/>
    </row>
    <row r="54" spans="1:8" ht="20.100000000000001" customHeight="1">
      <c r="A54" s="397"/>
      <c r="B54" s="397"/>
      <c r="C54" s="397"/>
      <c r="D54" s="397"/>
      <c r="E54" s="397"/>
      <c r="F54" s="397"/>
      <c r="G54" s="397"/>
      <c r="H54" s="397"/>
    </row>
    <row r="55" spans="1:8" ht="20.100000000000001" customHeight="1">
      <c r="A55" s="397"/>
      <c r="B55" s="397"/>
      <c r="C55" s="397"/>
      <c r="D55" s="397"/>
      <c r="E55" s="397"/>
      <c r="F55" s="397"/>
      <c r="G55" s="397"/>
      <c r="H55" s="397"/>
    </row>
    <row r="56" spans="1:8" ht="20.100000000000001" customHeight="1">
      <c r="A56" s="397"/>
      <c r="B56" s="397"/>
      <c r="C56" s="397"/>
      <c r="D56" s="397"/>
      <c r="E56" s="397"/>
      <c r="F56" s="397"/>
      <c r="G56" s="397"/>
      <c r="H56" s="397"/>
    </row>
    <row r="57" spans="1:8" ht="20.100000000000001" customHeight="1">
      <c r="A57" s="397"/>
      <c r="B57" s="397"/>
      <c r="C57" s="397"/>
      <c r="D57" s="397"/>
      <c r="E57" s="397"/>
      <c r="F57" s="397"/>
      <c r="G57" s="397"/>
      <c r="H57" s="397"/>
    </row>
    <row r="58" spans="1:8" ht="20.100000000000001" customHeight="1">
      <c r="A58" s="397"/>
      <c r="B58" s="397"/>
      <c r="C58" s="397"/>
      <c r="D58" s="397"/>
      <c r="E58" s="397"/>
      <c r="F58" s="397"/>
      <c r="G58" s="397"/>
      <c r="H58" s="397"/>
    </row>
    <row r="59" spans="1:8" ht="20.100000000000001" customHeight="1">
      <c r="A59" s="397"/>
      <c r="B59" s="397"/>
      <c r="C59" s="397"/>
      <c r="D59" s="397"/>
      <c r="E59" s="397"/>
      <c r="F59" s="397"/>
      <c r="G59" s="397"/>
      <c r="H59" s="397"/>
    </row>
    <row r="60" spans="1:8" ht="20.100000000000001" customHeight="1">
      <c r="A60" s="397"/>
      <c r="B60" s="397"/>
      <c r="C60" s="397"/>
      <c r="D60" s="397"/>
      <c r="E60" s="397"/>
      <c r="F60" s="397"/>
      <c r="G60" s="397"/>
      <c r="H60" s="397"/>
    </row>
    <row r="61" spans="1:8" ht="20.100000000000001" customHeight="1">
      <c r="A61" s="397"/>
      <c r="B61" s="397"/>
      <c r="C61" s="397"/>
      <c r="D61" s="397"/>
      <c r="E61" s="397"/>
      <c r="F61" s="397"/>
      <c r="G61" s="397"/>
      <c r="H61" s="397"/>
    </row>
    <row r="62" spans="1:8" ht="20.100000000000001" customHeight="1">
      <c r="A62" s="397"/>
      <c r="B62" s="397"/>
      <c r="C62" s="397"/>
      <c r="D62" s="397"/>
      <c r="E62" s="397"/>
      <c r="F62" s="397"/>
      <c r="G62" s="397"/>
      <c r="H62" s="397"/>
    </row>
    <row r="63" spans="1:8" ht="20.100000000000001" customHeight="1">
      <c r="A63" s="397"/>
      <c r="B63" s="397"/>
      <c r="C63" s="397"/>
      <c r="D63" s="397"/>
      <c r="E63" s="397"/>
      <c r="F63" s="397"/>
      <c r="G63" s="397"/>
      <c r="H63" s="397"/>
    </row>
    <row r="64" spans="1:8" ht="20.100000000000001" customHeight="1">
      <c r="A64" s="397"/>
      <c r="B64" s="397"/>
      <c r="C64" s="397"/>
      <c r="D64" s="397"/>
      <c r="E64" s="397"/>
      <c r="F64" s="397"/>
      <c r="G64" s="397"/>
      <c r="H64" s="397"/>
    </row>
    <row r="65" spans="1:8" ht="20.100000000000001" customHeight="1">
      <c r="A65" s="397"/>
      <c r="B65" s="397"/>
      <c r="C65" s="397"/>
      <c r="D65" s="397"/>
      <c r="E65" s="397"/>
      <c r="F65" s="397"/>
      <c r="G65" s="397"/>
      <c r="H65" s="397"/>
    </row>
    <row r="66" spans="1:8" ht="20.100000000000001" customHeight="1">
      <c r="A66" s="397"/>
      <c r="B66" s="397"/>
      <c r="C66" s="397"/>
      <c r="D66" s="397"/>
      <c r="E66" s="397"/>
      <c r="F66" s="397"/>
      <c r="G66" s="397"/>
      <c r="H66" s="397"/>
    </row>
    <row r="67" spans="1:8" ht="20.100000000000001" customHeight="1">
      <c r="A67" s="397"/>
      <c r="B67" s="397"/>
      <c r="C67" s="397"/>
      <c r="D67" s="397"/>
      <c r="E67" s="397"/>
      <c r="F67" s="397"/>
      <c r="G67" s="397"/>
      <c r="H67" s="397"/>
    </row>
    <row r="68" spans="1:8" ht="20.100000000000001" customHeight="1">
      <c r="A68" s="397"/>
      <c r="B68" s="397"/>
      <c r="C68" s="397"/>
      <c r="D68" s="397"/>
      <c r="E68" s="397"/>
      <c r="F68" s="397"/>
      <c r="G68" s="397"/>
      <c r="H68" s="397"/>
    </row>
    <row r="69" spans="1:8" ht="20.100000000000001" customHeight="1">
      <c r="A69" s="397"/>
      <c r="B69" s="397"/>
      <c r="C69" s="397"/>
      <c r="D69" s="397"/>
      <c r="E69" s="397"/>
      <c r="F69" s="397"/>
      <c r="G69" s="397"/>
      <c r="H69" s="397"/>
    </row>
    <row r="70" spans="1:8" ht="20.100000000000001" customHeight="1">
      <c r="A70" s="397"/>
      <c r="B70" s="397"/>
      <c r="C70" s="397"/>
      <c r="D70" s="397"/>
      <c r="E70" s="397"/>
      <c r="F70" s="397"/>
      <c r="G70" s="397"/>
      <c r="H70" s="397"/>
    </row>
    <row r="71" spans="1:8" ht="20.100000000000001" customHeight="1">
      <c r="A71" s="397"/>
      <c r="B71" s="397"/>
      <c r="C71" s="397"/>
      <c r="D71" s="397"/>
      <c r="E71" s="397"/>
      <c r="F71" s="397"/>
      <c r="G71" s="397"/>
      <c r="H71" s="397"/>
    </row>
    <row r="72" spans="1:8" ht="20.100000000000001" customHeight="1">
      <c r="A72" s="397"/>
      <c r="B72" s="397"/>
      <c r="C72" s="397"/>
      <c r="D72" s="397"/>
      <c r="E72" s="397"/>
      <c r="F72" s="397"/>
      <c r="G72" s="397"/>
      <c r="H72" s="397"/>
    </row>
    <row r="73" spans="1:8" ht="20.100000000000001" customHeight="1">
      <c r="A73" s="397"/>
      <c r="B73" s="397"/>
      <c r="C73" s="397"/>
      <c r="D73" s="397"/>
      <c r="E73" s="397"/>
      <c r="F73" s="397"/>
      <c r="G73" s="397"/>
      <c r="H73" s="397"/>
    </row>
    <row r="74" spans="1:8" ht="20.100000000000001" customHeight="1">
      <c r="A74" s="397"/>
      <c r="B74" s="397"/>
      <c r="C74" s="397"/>
      <c r="D74" s="397"/>
      <c r="E74" s="397"/>
      <c r="F74" s="397"/>
      <c r="G74" s="397"/>
      <c r="H74" s="397"/>
    </row>
    <row r="75" spans="1:8" ht="20.100000000000001" customHeight="1">
      <c r="A75" s="397"/>
      <c r="B75" s="397"/>
      <c r="C75" s="397"/>
      <c r="D75" s="397"/>
      <c r="E75" s="397"/>
      <c r="F75" s="397"/>
      <c r="G75" s="397"/>
      <c r="H75" s="397"/>
    </row>
    <row r="76" spans="1:8" ht="20.100000000000001" customHeight="1">
      <c r="A76" s="397"/>
      <c r="B76" s="397"/>
      <c r="C76" s="397"/>
      <c r="D76" s="397"/>
      <c r="E76" s="397"/>
      <c r="F76" s="397"/>
      <c r="G76" s="397"/>
      <c r="H76" s="397"/>
    </row>
    <row r="77" spans="1:8" ht="20.100000000000001" customHeight="1">
      <c r="A77" s="397"/>
      <c r="B77" s="397"/>
      <c r="C77" s="397"/>
      <c r="D77" s="397"/>
      <c r="E77" s="397"/>
      <c r="F77" s="397"/>
      <c r="G77" s="397"/>
      <c r="H77" s="397"/>
    </row>
    <row r="78" spans="1:8" ht="20.100000000000001" customHeight="1">
      <c r="A78" s="397"/>
      <c r="B78" s="397"/>
      <c r="C78" s="397"/>
      <c r="D78" s="397"/>
      <c r="E78" s="397"/>
      <c r="F78" s="397"/>
      <c r="G78" s="397"/>
      <c r="H78" s="397"/>
    </row>
    <row r="79" spans="1:8" ht="20.100000000000001" customHeight="1">
      <c r="A79" s="397"/>
      <c r="B79" s="397"/>
      <c r="C79" s="397"/>
      <c r="D79" s="397"/>
      <c r="E79" s="397"/>
      <c r="F79" s="397"/>
      <c r="G79" s="397"/>
      <c r="H79" s="397"/>
    </row>
    <row r="80" spans="1:8" ht="20.100000000000001" customHeight="1">
      <c r="A80" s="397"/>
      <c r="B80" s="397"/>
      <c r="C80" s="397"/>
      <c r="D80" s="397"/>
      <c r="E80" s="397"/>
      <c r="F80" s="397"/>
      <c r="G80" s="397"/>
      <c r="H80" s="397"/>
    </row>
    <row r="81" spans="1:8" ht="20.100000000000001" customHeight="1">
      <c r="A81" s="397"/>
      <c r="B81" s="397"/>
      <c r="C81" s="397"/>
      <c r="D81" s="397"/>
      <c r="E81" s="397"/>
      <c r="F81" s="397"/>
      <c r="G81" s="397"/>
      <c r="H81" s="397"/>
    </row>
    <row r="82" spans="1:8" ht="20.100000000000001" customHeight="1">
      <c r="A82" s="397"/>
      <c r="B82" s="397"/>
      <c r="C82" s="397"/>
      <c r="D82" s="397"/>
      <c r="E82" s="397"/>
      <c r="F82" s="397"/>
      <c r="G82" s="397"/>
      <c r="H82" s="397"/>
    </row>
    <row r="83" spans="1:8" ht="20.100000000000001" customHeight="1">
      <c r="A83" s="397"/>
      <c r="B83" s="397"/>
      <c r="C83" s="397"/>
      <c r="D83" s="397"/>
      <c r="E83" s="397"/>
      <c r="F83" s="397"/>
      <c r="G83" s="397"/>
      <c r="H83" s="397"/>
    </row>
    <row r="84" spans="1:8" ht="20.100000000000001" customHeight="1">
      <c r="A84" s="397"/>
      <c r="B84" s="397"/>
      <c r="C84" s="397"/>
      <c r="D84" s="397"/>
      <c r="E84" s="397"/>
      <c r="F84" s="397"/>
      <c r="G84" s="397"/>
      <c r="H84" s="397"/>
    </row>
    <row r="85" spans="1:8" ht="20.100000000000001" customHeight="1">
      <c r="A85" s="397"/>
      <c r="B85" s="397"/>
      <c r="C85" s="397"/>
      <c r="D85" s="397"/>
      <c r="E85" s="397"/>
      <c r="F85" s="397"/>
      <c r="G85" s="397"/>
      <c r="H85" s="397"/>
    </row>
    <row r="86" spans="1:8" ht="20.100000000000001" customHeight="1">
      <c r="A86" s="397"/>
      <c r="B86" s="397"/>
      <c r="C86" s="397"/>
      <c r="D86" s="397"/>
      <c r="E86" s="397"/>
      <c r="F86" s="397"/>
      <c r="G86" s="397"/>
      <c r="H86" s="397"/>
    </row>
    <row r="87" spans="1:8" ht="20.100000000000001" customHeight="1">
      <c r="A87" s="397"/>
      <c r="B87" s="397"/>
      <c r="C87" s="397"/>
      <c r="D87" s="397"/>
      <c r="E87" s="397"/>
      <c r="F87" s="397"/>
      <c r="G87" s="397"/>
      <c r="H87" s="397"/>
    </row>
    <row r="88" spans="1:8" ht="20.100000000000001" customHeight="1">
      <c r="A88" s="397"/>
      <c r="B88" s="397"/>
      <c r="C88" s="397"/>
      <c r="D88" s="397"/>
      <c r="E88" s="397"/>
      <c r="F88" s="397"/>
      <c r="G88" s="397"/>
      <c r="H88" s="397"/>
    </row>
    <row r="89" spans="1:8" ht="20.100000000000001" customHeight="1">
      <c r="A89" s="397"/>
      <c r="B89" s="397"/>
      <c r="C89" s="397"/>
      <c r="D89" s="397"/>
      <c r="E89" s="397"/>
      <c r="F89" s="397"/>
      <c r="G89" s="397"/>
      <c r="H89" s="397"/>
    </row>
    <row r="90" spans="1:8" ht="20.100000000000001" customHeight="1">
      <c r="A90" s="397"/>
      <c r="B90" s="397"/>
      <c r="C90" s="397"/>
      <c r="D90" s="397"/>
      <c r="E90" s="397"/>
      <c r="F90" s="397"/>
      <c r="G90" s="397"/>
      <c r="H90" s="397"/>
    </row>
    <row r="91" spans="1:8" ht="20.100000000000001" customHeight="1">
      <c r="A91" s="397"/>
      <c r="B91" s="397"/>
      <c r="C91" s="397"/>
      <c r="D91" s="397"/>
      <c r="E91" s="397"/>
      <c r="F91" s="397"/>
      <c r="G91" s="397"/>
      <c r="H91" s="397"/>
    </row>
    <row r="92" spans="1:8" ht="20.100000000000001" customHeight="1">
      <c r="A92" s="397"/>
      <c r="B92" s="397"/>
      <c r="C92" s="397"/>
      <c r="D92" s="397"/>
      <c r="E92" s="397"/>
      <c r="F92" s="397"/>
      <c r="G92" s="397"/>
      <c r="H92" s="397"/>
    </row>
    <row r="93" spans="1:8" ht="20.100000000000001" customHeight="1">
      <c r="A93" s="397"/>
      <c r="B93" s="397"/>
      <c r="C93" s="397"/>
      <c r="D93" s="397"/>
      <c r="E93" s="397"/>
      <c r="F93" s="397"/>
      <c r="G93" s="397"/>
      <c r="H93" s="397"/>
    </row>
    <row r="94" spans="1:8" ht="20.100000000000001" customHeight="1">
      <c r="A94" s="397"/>
      <c r="B94" s="397"/>
      <c r="C94" s="397"/>
      <c r="D94" s="397"/>
      <c r="E94" s="397"/>
      <c r="F94" s="397"/>
      <c r="G94" s="397"/>
      <c r="H94" s="397"/>
    </row>
    <row r="95" spans="1:8" ht="20.100000000000001" customHeight="1">
      <c r="A95" s="397"/>
      <c r="B95" s="397"/>
      <c r="C95" s="397"/>
      <c r="D95" s="397"/>
      <c r="E95" s="397"/>
      <c r="F95" s="397"/>
      <c r="G95" s="397"/>
      <c r="H95" s="397"/>
    </row>
    <row r="96" spans="1:8" ht="20.100000000000001" customHeight="1">
      <c r="A96" s="397"/>
      <c r="B96" s="397"/>
      <c r="C96" s="397"/>
      <c r="D96" s="397"/>
      <c r="E96" s="397"/>
      <c r="F96" s="397"/>
      <c r="G96" s="397"/>
      <c r="H96" s="397"/>
    </row>
    <row r="97" spans="1:8" ht="20.100000000000001" customHeight="1">
      <c r="A97" s="397"/>
      <c r="B97" s="397"/>
      <c r="C97" s="397"/>
      <c r="D97" s="397"/>
      <c r="E97" s="397"/>
      <c r="F97" s="397"/>
      <c r="G97" s="397"/>
      <c r="H97" s="397"/>
    </row>
    <row r="98" spans="1:8" ht="20.100000000000001" customHeight="1">
      <c r="A98" s="397"/>
      <c r="B98" s="397"/>
      <c r="C98" s="397"/>
      <c r="D98" s="397"/>
      <c r="E98" s="397"/>
      <c r="F98" s="397"/>
      <c r="G98" s="397"/>
      <c r="H98" s="397"/>
    </row>
    <row r="99" spans="1:8" ht="20.100000000000001" customHeight="1">
      <c r="A99" s="397"/>
      <c r="B99" s="397"/>
      <c r="C99" s="397"/>
      <c r="D99" s="397"/>
      <c r="E99" s="397"/>
      <c r="F99" s="397"/>
      <c r="G99" s="397"/>
      <c r="H99" s="397"/>
    </row>
    <row r="100" spans="1:8" ht="20.100000000000001" customHeight="1">
      <c r="A100" s="397"/>
      <c r="B100" s="397"/>
      <c r="C100" s="397"/>
      <c r="D100" s="397"/>
      <c r="E100" s="397"/>
      <c r="F100" s="397"/>
      <c r="G100" s="397"/>
      <c r="H100" s="397"/>
    </row>
    <row r="101" spans="1:8" ht="20.100000000000001" customHeight="1">
      <c r="A101" s="397"/>
      <c r="B101" s="397"/>
      <c r="C101" s="397"/>
      <c r="D101" s="397"/>
      <c r="E101" s="397"/>
      <c r="F101" s="397"/>
      <c r="G101" s="397"/>
      <c r="H101" s="397"/>
    </row>
    <row r="102" spans="1:8" ht="20.100000000000001" customHeight="1">
      <c r="A102" s="397"/>
      <c r="B102" s="397"/>
      <c r="C102" s="397"/>
      <c r="D102" s="397"/>
      <c r="E102" s="397"/>
      <c r="F102" s="397"/>
      <c r="G102" s="397"/>
      <c r="H102" s="397"/>
    </row>
    <row r="103" spans="1:8" ht="20.100000000000001" customHeight="1">
      <c r="A103" s="397"/>
      <c r="B103" s="397"/>
      <c r="C103" s="397"/>
      <c r="D103" s="397"/>
      <c r="E103" s="397"/>
      <c r="F103" s="397"/>
      <c r="G103" s="397"/>
      <c r="H103" s="397"/>
    </row>
    <row r="104" spans="1:8" ht="20.100000000000001" customHeight="1">
      <c r="A104" s="397"/>
      <c r="B104" s="397"/>
      <c r="C104" s="397"/>
      <c r="D104" s="397"/>
      <c r="E104" s="397"/>
      <c r="F104" s="397"/>
      <c r="G104" s="397"/>
      <c r="H104" s="397"/>
    </row>
    <row r="105" spans="1:8" ht="20.100000000000001" customHeight="1">
      <c r="A105" s="397"/>
      <c r="B105" s="397"/>
      <c r="C105" s="397"/>
      <c r="D105" s="397"/>
      <c r="E105" s="397"/>
      <c r="F105" s="397"/>
      <c r="G105" s="397"/>
      <c r="H105" s="397"/>
    </row>
    <row r="106" spans="1:8" ht="20.100000000000001" customHeight="1">
      <c r="A106" s="397"/>
      <c r="B106" s="397"/>
      <c r="C106" s="397"/>
      <c r="D106" s="397"/>
      <c r="E106" s="397"/>
      <c r="F106" s="397"/>
      <c r="G106" s="397"/>
      <c r="H106" s="397"/>
    </row>
    <row r="107" spans="1:8" ht="20.100000000000001" customHeight="1">
      <c r="A107" s="397"/>
      <c r="B107" s="397"/>
      <c r="C107" s="397"/>
      <c r="D107" s="397"/>
      <c r="E107" s="397"/>
      <c r="F107" s="397"/>
      <c r="G107" s="397"/>
      <c r="H107" s="397"/>
    </row>
    <row r="108" spans="1:8" ht="20.100000000000001" customHeight="1">
      <c r="A108" s="397"/>
      <c r="B108" s="397"/>
      <c r="C108" s="397"/>
      <c r="D108" s="397"/>
      <c r="E108" s="397"/>
      <c r="F108" s="397"/>
      <c r="G108" s="397"/>
      <c r="H108" s="397"/>
    </row>
    <row r="109" spans="1:8" ht="20.100000000000001" customHeight="1">
      <c r="A109" s="397"/>
      <c r="B109" s="397"/>
      <c r="C109" s="397"/>
      <c r="D109" s="397"/>
      <c r="E109" s="397"/>
      <c r="F109" s="397"/>
      <c r="G109" s="397"/>
      <c r="H109" s="397"/>
    </row>
    <row r="110" spans="1:8" ht="20.100000000000001" customHeight="1">
      <c r="A110" s="397"/>
      <c r="B110" s="397"/>
      <c r="C110" s="397"/>
      <c r="D110" s="397"/>
      <c r="E110" s="397"/>
      <c r="F110" s="397"/>
      <c r="G110" s="397"/>
      <c r="H110" s="397"/>
    </row>
    <row r="111" spans="1:8" ht="20.100000000000001" customHeight="1">
      <c r="A111" s="397"/>
      <c r="B111" s="397"/>
      <c r="C111" s="397"/>
      <c r="D111" s="397"/>
      <c r="E111" s="397"/>
      <c r="F111" s="397"/>
      <c r="G111" s="397"/>
      <c r="H111" s="397"/>
    </row>
    <row r="112" spans="1:8" ht="20.100000000000001" customHeight="1">
      <c r="A112" s="397"/>
      <c r="B112" s="397"/>
      <c r="C112" s="397"/>
      <c r="D112" s="397"/>
      <c r="E112" s="397"/>
      <c r="F112" s="397"/>
      <c r="G112" s="397"/>
      <c r="H112" s="397"/>
    </row>
    <row r="113" spans="1:8" ht="20.100000000000001" customHeight="1">
      <c r="A113" s="397"/>
      <c r="B113" s="397"/>
      <c r="C113" s="397"/>
      <c r="D113" s="397"/>
      <c r="E113" s="397"/>
      <c r="F113" s="397"/>
      <c r="G113" s="397"/>
      <c r="H113" s="397"/>
    </row>
    <row r="114" spans="1:8" ht="20.100000000000001" customHeight="1">
      <c r="A114" s="397"/>
      <c r="B114" s="397"/>
      <c r="C114" s="397"/>
      <c r="D114" s="397"/>
      <c r="E114" s="397"/>
      <c r="F114" s="397"/>
      <c r="G114" s="397"/>
      <c r="H114" s="397"/>
    </row>
    <row r="115" spans="1:8" ht="20.100000000000001" customHeight="1">
      <c r="A115" s="397"/>
      <c r="B115" s="397"/>
      <c r="C115" s="397"/>
      <c r="D115" s="397"/>
      <c r="E115" s="397"/>
      <c r="F115" s="397"/>
      <c r="G115" s="397"/>
      <c r="H115" s="397"/>
    </row>
    <row r="116" spans="1:8" ht="20.100000000000001" customHeight="1">
      <c r="A116" s="397"/>
      <c r="B116" s="397"/>
      <c r="C116" s="397"/>
      <c r="D116" s="397"/>
      <c r="E116" s="397"/>
      <c r="F116" s="397"/>
      <c r="G116" s="397"/>
      <c r="H116" s="397"/>
    </row>
    <row r="117" spans="1:8" ht="20.100000000000001" customHeight="1">
      <c r="A117" s="397"/>
      <c r="B117" s="397"/>
      <c r="C117" s="397"/>
      <c r="D117" s="397"/>
      <c r="E117" s="397"/>
      <c r="F117" s="397"/>
      <c r="G117" s="397"/>
      <c r="H117" s="397"/>
    </row>
    <row r="118" spans="1:8" ht="20.100000000000001" customHeight="1">
      <c r="A118" s="397"/>
      <c r="B118" s="397"/>
      <c r="C118" s="397"/>
      <c r="D118" s="397"/>
      <c r="E118" s="397"/>
      <c r="F118" s="397"/>
      <c r="G118" s="397"/>
      <c r="H118" s="397"/>
    </row>
    <row r="119" spans="1:8" ht="20.100000000000001" customHeight="1">
      <c r="A119" s="397"/>
      <c r="B119" s="397"/>
      <c r="C119" s="397"/>
      <c r="D119" s="397"/>
      <c r="E119" s="397"/>
      <c r="F119" s="397"/>
      <c r="G119" s="397"/>
      <c r="H119" s="397"/>
    </row>
    <row r="120" spans="1:8" ht="20.100000000000001" customHeight="1">
      <c r="A120" s="397"/>
      <c r="B120" s="397"/>
      <c r="C120" s="397"/>
      <c r="D120" s="397"/>
      <c r="E120" s="397"/>
      <c r="F120" s="397"/>
      <c r="G120" s="397"/>
      <c r="H120" s="397"/>
    </row>
    <row r="121" spans="1:8" ht="20.100000000000001" customHeight="1">
      <c r="A121" s="397"/>
      <c r="B121" s="397"/>
      <c r="C121" s="397"/>
      <c r="D121" s="397"/>
      <c r="E121" s="397"/>
      <c r="F121" s="397"/>
      <c r="G121" s="397"/>
      <c r="H121" s="397"/>
    </row>
    <row r="122" spans="1:8" ht="20.100000000000001" customHeight="1">
      <c r="A122" s="397"/>
      <c r="B122" s="397"/>
      <c r="C122" s="397"/>
      <c r="D122" s="397"/>
      <c r="E122" s="397"/>
      <c r="F122" s="397"/>
      <c r="G122" s="397"/>
      <c r="H122" s="397"/>
    </row>
    <row r="123" spans="1:8" ht="20.100000000000001" customHeight="1">
      <c r="A123" s="397"/>
      <c r="B123" s="397"/>
      <c r="C123" s="397"/>
      <c r="D123" s="397"/>
      <c r="E123" s="397"/>
      <c r="F123" s="397"/>
      <c r="G123" s="397"/>
      <c r="H123" s="397"/>
    </row>
    <row r="124" spans="1:8" ht="20.100000000000001" customHeight="1">
      <c r="A124" s="397"/>
      <c r="B124" s="397"/>
      <c r="C124" s="397"/>
      <c r="D124" s="397"/>
      <c r="E124" s="397"/>
      <c r="F124" s="397"/>
      <c r="G124" s="397"/>
      <c r="H124" s="397"/>
    </row>
    <row r="125" spans="1:8" ht="20.100000000000001" customHeight="1">
      <c r="A125" s="397"/>
      <c r="B125" s="397"/>
      <c r="C125" s="397"/>
      <c r="D125" s="397"/>
      <c r="E125" s="397"/>
      <c r="F125" s="397"/>
      <c r="G125" s="397"/>
      <c r="H125" s="397"/>
    </row>
    <row r="126" spans="1:8" ht="20.100000000000001" customHeight="1">
      <c r="A126" s="397"/>
      <c r="B126" s="397"/>
      <c r="C126" s="397"/>
      <c r="D126" s="397"/>
      <c r="E126" s="397"/>
      <c r="F126" s="397"/>
      <c r="G126" s="397"/>
      <c r="H126" s="397"/>
    </row>
    <row r="127" spans="1:8" ht="20.100000000000001" customHeight="1">
      <c r="A127" s="397"/>
      <c r="B127" s="397"/>
      <c r="C127" s="397"/>
      <c r="D127" s="397"/>
      <c r="E127" s="397"/>
      <c r="F127" s="397"/>
      <c r="G127" s="397"/>
      <c r="H127" s="397"/>
    </row>
    <row r="128" spans="1:8" ht="20.100000000000001" customHeight="1">
      <c r="A128" s="397"/>
      <c r="B128" s="397"/>
      <c r="C128" s="397"/>
      <c r="D128" s="397"/>
      <c r="E128" s="397"/>
      <c r="F128" s="397"/>
      <c r="G128" s="397"/>
      <c r="H128" s="397"/>
    </row>
    <row r="129" spans="1:8" ht="20.100000000000001" customHeight="1">
      <c r="A129" s="397"/>
      <c r="B129" s="397"/>
      <c r="C129" s="397"/>
      <c r="D129" s="397"/>
      <c r="E129" s="397"/>
      <c r="F129" s="397"/>
      <c r="G129" s="397"/>
      <c r="H129" s="397"/>
    </row>
    <row r="130" spans="1:8" ht="20.100000000000001" customHeight="1">
      <c r="A130" s="397"/>
      <c r="B130" s="397"/>
      <c r="C130" s="397"/>
      <c r="D130" s="397"/>
      <c r="E130" s="397"/>
      <c r="F130" s="397"/>
      <c r="G130" s="397"/>
      <c r="H130" s="397"/>
    </row>
    <row r="131" spans="1:8" ht="20.100000000000001" customHeight="1">
      <c r="A131" s="397"/>
      <c r="B131" s="397"/>
      <c r="C131" s="397"/>
      <c r="D131" s="397"/>
      <c r="E131" s="397"/>
      <c r="F131" s="397"/>
      <c r="G131" s="397"/>
      <c r="H131" s="397"/>
    </row>
    <row r="132" spans="1:8" ht="20.100000000000001" customHeight="1">
      <c r="A132" s="397"/>
      <c r="B132" s="397"/>
      <c r="C132" s="397"/>
      <c r="D132" s="397"/>
      <c r="E132" s="397"/>
      <c r="F132" s="397"/>
      <c r="G132" s="397"/>
      <c r="H132" s="397"/>
    </row>
    <row r="133" spans="1:8" ht="20.100000000000001" customHeight="1">
      <c r="A133" s="397"/>
      <c r="B133" s="397"/>
      <c r="C133" s="397"/>
      <c r="D133" s="397"/>
      <c r="E133" s="397"/>
      <c r="F133" s="397"/>
      <c r="G133" s="397"/>
      <c r="H133" s="397"/>
    </row>
    <row r="134" spans="1:8" ht="20.100000000000001" customHeight="1">
      <c r="A134" s="397"/>
      <c r="B134" s="397"/>
      <c r="C134" s="397"/>
      <c r="D134" s="397"/>
      <c r="E134" s="397"/>
      <c r="F134" s="397"/>
      <c r="G134" s="397"/>
      <c r="H134" s="397"/>
    </row>
    <row r="135" spans="1:8" ht="20.100000000000001" customHeight="1">
      <c r="A135" s="397"/>
      <c r="B135" s="397"/>
      <c r="C135" s="397"/>
      <c r="D135" s="397"/>
      <c r="E135" s="397"/>
      <c r="F135" s="397"/>
      <c r="G135" s="397"/>
      <c r="H135" s="397"/>
    </row>
    <row r="136" spans="1:8" ht="20.100000000000001" customHeight="1">
      <c r="A136" s="397"/>
      <c r="B136" s="397"/>
      <c r="C136" s="397"/>
      <c r="D136" s="397"/>
      <c r="E136" s="397"/>
      <c r="F136" s="397"/>
      <c r="G136" s="397"/>
      <c r="H136" s="397"/>
    </row>
    <row r="137" spans="1:8" ht="20.100000000000001" customHeight="1">
      <c r="A137" s="397"/>
      <c r="B137" s="397"/>
      <c r="C137" s="397"/>
      <c r="D137" s="397"/>
      <c r="E137" s="397"/>
      <c r="F137" s="397"/>
      <c r="G137" s="397"/>
      <c r="H137" s="397"/>
    </row>
    <row r="138" spans="1:8" ht="20.100000000000001" customHeight="1">
      <c r="A138" s="397"/>
      <c r="B138" s="397"/>
      <c r="C138" s="397"/>
      <c r="D138" s="397"/>
      <c r="E138" s="397"/>
      <c r="F138" s="397"/>
      <c r="G138" s="397"/>
      <c r="H138" s="397"/>
    </row>
    <row r="139" spans="1:8" ht="20.100000000000001" customHeight="1">
      <c r="A139" s="397"/>
      <c r="B139" s="397"/>
      <c r="C139" s="397"/>
      <c r="D139" s="397"/>
      <c r="E139" s="397"/>
      <c r="F139" s="397"/>
      <c r="G139" s="397"/>
      <c r="H139" s="397"/>
    </row>
    <row r="140" spans="1:8" ht="20.100000000000001" customHeight="1">
      <c r="A140" s="397"/>
      <c r="B140" s="397"/>
      <c r="C140" s="397"/>
      <c r="D140" s="397"/>
      <c r="E140" s="397"/>
      <c r="F140" s="397"/>
      <c r="G140" s="397"/>
      <c r="H140" s="397"/>
    </row>
    <row r="141" spans="1:8" ht="20.100000000000001" customHeight="1">
      <c r="A141" s="397"/>
      <c r="B141" s="397"/>
      <c r="C141" s="397"/>
      <c r="D141" s="397"/>
      <c r="E141" s="397"/>
      <c r="F141" s="397"/>
      <c r="G141" s="397"/>
      <c r="H141" s="397"/>
    </row>
    <row r="142" spans="1:8" ht="20.100000000000001" customHeight="1">
      <c r="A142" s="397"/>
      <c r="B142" s="397"/>
      <c r="C142" s="397"/>
      <c r="D142" s="397"/>
      <c r="E142" s="397"/>
      <c r="F142" s="397"/>
      <c r="G142" s="397"/>
      <c r="H142" s="397"/>
    </row>
    <row r="143" spans="1:8" ht="20.100000000000001" customHeight="1">
      <c r="A143" s="397"/>
      <c r="B143" s="397"/>
      <c r="C143" s="397"/>
      <c r="D143" s="397"/>
      <c r="E143" s="397"/>
      <c r="F143" s="397"/>
      <c r="G143" s="397"/>
      <c r="H143" s="397"/>
    </row>
    <row r="144" spans="1:8" ht="20.100000000000001" customHeight="1">
      <c r="A144" s="397"/>
      <c r="B144" s="397"/>
      <c r="C144" s="397"/>
      <c r="D144" s="397"/>
      <c r="E144" s="397"/>
      <c r="F144" s="397"/>
      <c r="G144" s="397"/>
      <c r="H144" s="397"/>
    </row>
    <row r="145" spans="1:8" ht="20.100000000000001" customHeight="1">
      <c r="A145" s="397"/>
      <c r="B145" s="397"/>
      <c r="C145" s="397"/>
      <c r="D145" s="397"/>
      <c r="E145" s="397"/>
      <c r="F145" s="397"/>
      <c r="G145" s="397"/>
      <c r="H145" s="397"/>
    </row>
    <row r="146" spans="1:8" ht="20.100000000000001" customHeight="1">
      <c r="A146" s="397"/>
      <c r="B146" s="397"/>
      <c r="C146" s="397"/>
      <c r="D146" s="397"/>
      <c r="E146" s="397"/>
      <c r="F146" s="397"/>
      <c r="G146" s="397"/>
      <c r="H146" s="397"/>
    </row>
    <row r="147" spans="1:8" ht="20.100000000000001" customHeight="1">
      <c r="A147" s="397"/>
      <c r="B147" s="397"/>
      <c r="C147" s="397"/>
      <c r="D147" s="397"/>
      <c r="E147" s="397"/>
      <c r="F147" s="397"/>
      <c r="G147" s="397"/>
      <c r="H147" s="397"/>
    </row>
    <row r="148" spans="1:8" ht="20.100000000000001" customHeight="1">
      <c r="A148" s="397"/>
      <c r="B148" s="397"/>
      <c r="C148" s="397"/>
      <c r="D148" s="397"/>
      <c r="E148" s="397"/>
      <c r="F148" s="397"/>
      <c r="G148" s="397"/>
      <c r="H148" s="397"/>
    </row>
    <row r="149" spans="1:8" ht="20.100000000000001" customHeight="1">
      <c r="A149" s="397"/>
      <c r="B149" s="397"/>
      <c r="C149" s="397"/>
      <c r="D149" s="397"/>
      <c r="E149" s="397"/>
      <c r="F149" s="397"/>
      <c r="G149" s="397"/>
      <c r="H149" s="397"/>
    </row>
    <row r="150" spans="1:8" ht="20.100000000000001" customHeight="1">
      <c r="A150" s="397"/>
      <c r="B150" s="397"/>
      <c r="C150" s="397"/>
      <c r="D150" s="397"/>
      <c r="E150" s="397"/>
      <c r="F150" s="397"/>
      <c r="G150" s="397"/>
      <c r="H150" s="397"/>
    </row>
    <row r="151" spans="1:8" ht="20.100000000000001" customHeight="1">
      <c r="A151" s="397"/>
      <c r="B151" s="397"/>
      <c r="C151" s="397"/>
      <c r="D151" s="397"/>
      <c r="E151" s="397"/>
      <c r="F151" s="397"/>
      <c r="G151" s="397"/>
      <c r="H151" s="397"/>
    </row>
    <row r="152" spans="1:8" ht="20.100000000000001" customHeight="1">
      <c r="A152" s="397"/>
      <c r="B152" s="397"/>
      <c r="C152" s="397"/>
      <c r="D152" s="397"/>
      <c r="E152" s="397"/>
      <c r="F152" s="397"/>
      <c r="G152" s="397"/>
      <c r="H152" s="397"/>
    </row>
    <row r="153" spans="1:8" ht="20.100000000000001" customHeight="1">
      <c r="A153" s="397"/>
      <c r="B153" s="397"/>
      <c r="C153" s="397"/>
      <c r="D153" s="397"/>
      <c r="E153" s="397"/>
      <c r="F153" s="397"/>
      <c r="G153" s="397"/>
      <c r="H153" s="397"/>
    </row>
    <row r="154" spans="1:8" ht="20.100000000000001" customHeight="1">
      <c r="A154" s="397"/>
      <c r="B154" s="397"/>
      <c r="C154" s="397"/>
      <c r="D154" s="397"/>
      <c r="E154" s="397"/>
      <c r="F154" s="397"/>
      <c r="G154" s="397"/>
      <c r="H154" s="397"/>
    </row>
    <row r="155" spans="1:8" ht="20.100000000000001" customHeight="1">
      <c r="A155" s="397"/>
      <c r="B155" s="397"/>
      <c r="C155" s="397"/>
      <c r="D155" s="397"/>
      <c r="E155" s="397"/>
      <c r="F155" s="397"/>
      <c r="G155" s="397"/>
      <c r="H155" s="397"/>
    </row>
    <row r="156" spans="1:8" ht="20.100000000000001" customHeight="1">
      <c r="A156" s="397"/>
      <c r="B156" s="397"/>
      <c r="C156" s="397"/>
      <c r="D156" s="397"/>
      <c r="E156" s="397"/>
      <c r="F156" s="397"/>
      <c r="G156" s="397"/>
      <c r="H156" s="397"/>
    </row>
    <row r="157" spans="1:8" ht="20.100000000000001" customHeight="1">
      <c r="A157" s="397"/>
      <c r="B157" s="397"/>
      <c r="C157" s="397"/>
      <c r="D157" s="397"/>
      <c r="E157" s="397"/>
      <c r="F157" s="397"/>
      <c r="G157" s="397"/>
      <c r="H157" s="397"/>
    </row>
    <row r="158" spans="1:8" ht="20.100000000000001" customHeight="1">
      <c r="A158" s="397"/>
      <c r="B158" s="397"/>
      <c r="C158" s="397"/>
      <c r="D158" s="397"/>
      <c r="E158" s="397"/>
      <c r="F158" s="397"/>
      <c r="G158" s="397"/>
      <c r="H158" s="397"/>
    </row>
    <row r="159" spans="1:8" ht="20.100000000000001" customHeight="1">
      <c r="A159" s="397"/>
      <c r="B159" s="397"/>
      <c r="C159" s="397"/>
      <c r="D159" s="397"/>
      <c r="E159" s="397"/>
      <c r="F159" s="397"/>
      <c r="G159" s="397"/>
      <c r="H159" s="397"/>
    </row>
    <row r="160" spans="1:8" ht="20.100000000000001" customHeight="1">
      <c r="A160" s="397"/>
      <c r="B160" s="397"/>
      <c r="C160" s="397"/>
      <c r="D160" s="397"/>
      <c r="E160" s="397"/>
      <c r="F160" s="397"/>
      <c r="G160" s="397"/>
      <c r="H160" s="397"/>
    </row>
    <row r="161" spans="1:8" ht="20.100000000000001" customHeight="1">
      <c r="A161" s="397"/>
      <c r="B161" s="397"/>
      <c r="C161" s="397"/>
      <c r="D161" s="397"/>
      <c r="E161" s="397"/>
      <c r="F161" s="397"/>
      <c r="G161" s="397"/>
      <c r="H161" s="397"/>
    </row>
    <row r="162" spans="1:8" ht="20.100000000000001" customHeight="1">
      <c r="A162" s="397"/>
      <c r="B162" s="397"/>
      <c r="C162" s="397"/>
      <c r="D162" s="397"/>
      <c r="E162" s="397"/>
      <c r="F162" s="397"/>
      <c r="G162" s="397"/>
      <c r="H162" s="397"/>
    </row>
    <row r="163" spans="1:8" ht="20.100000000000001" customHeight="1">
      <c r="A163" s="397"/>
      <c r="B163" s="397"/>
      <c r="C163" s="397"/>
      <c r="D163" s="397"/>
      <c r="E163" s="397"/>
      <c r="F163" s="397"/>
      <c r="G163" s="397"/>
      <c r="H163" s="397"/>
    </row>
    <row r="164" spans="1:8" ht="20.100000000000001" customHeight="1">
      <c r="A164" s="397"/>
      <c r="B164" s="397"/>
      <c r="C164" s="397"/>
      <c r="D164" s="397"/>
      <c r="E164" s="397"/>
      <c r="F164" s="397"/>
      <c r="G164" s="397"/>
      <c r="H164" s="397"/>
    </row>
    <row r="165" spans="1:8" ht="20.100000000000001" customHeight="1">
      <c r="A165" s="397"/>
      <c r="B165" s="397"/>
      <c r="C165" s="397"/>
      <c r="D165" s="397"/>
      <c r="E165" s="397"/>
      <c r="F165" s="397"/>
      <c r="G165" s="397"/>
      <c r="H165" s="397"/>
    </row>
    <row r="166" spans="1:8" ht="20.100000000000001" customHeight="1">
      <c r="A166" s="397"/>
      <c r="B166" s="397"/>
      <c r="C166" s="397"/>
      <c r="D166" s="397"/>
      <c r="E166" s="397"/>
      <c r="F166" s="397"/>
      <c r="G166" s="397"/>
      <c r="H166" s="397"/>
    </row>
    <row r="167" spans="1:8" ht="20.100000000000001" customHeight="1">
      <c r="A167" s="397"/>
      <c r="B167" s="397"/>
      <c r="C167" s="397"/>
      <c r="D167" s="397"/>
      <c r="E167" s="397"/>
      <c r="F167" s="397"/>
      <c r="G167" s="397"/>
      <c r="H167" s="397"/>
    </row>
    <row r="168" spans="1:8" ht="20.100000000000001" customHeight="1">
      <c r="A168" s="397"/>
      <c r="B168" s="397"/>
      <c r="C168" s="397"/>
      <c r="D168" s="397"/>
      <c r="E168" s="397"/>
      <c r="F168" s="397"/>
      <c r="G168" s="397"/>
      <c r="H168" s="397"/>
    </row>
    <row r="169" spans="1:8" ht="20.100000000000001" customHeight="1">
      <c r="A169" s="397"/>
      <c r="B169" s="397"/>
      <c r="C169" s="397"/>
      <c r="D169" s="397"/>
      <c r="E169" s="397"/>
      <c r="F169" s="397"/>
      <c r="G169" s="397"/>
      <c r="H169" s="397"/>
    </row>
    <row r="170" spans="1:8" ht="20.100000000000001" customHeight="1">
      <c r="A170" s="397"/>
      <c r="B170" s="397"/>
      <c r="C170" s="397"/>
      <c r="D170" s="397"/>
      <c r="E170" s="397"/>
      <c r="F170" s="397"/>
      <c r="G170" s="397"/>
      <c r="H170" s="397"/>
    </row>
    <row r="171" spans="1:8" ht="20.100000000000001" customHeight="1">
      <c r="A171" s="397"/>
      <c r="B171" s="397"/>
      <c r="C171" s="397"/>
      <c r="D171" s="397"/>
      <c r="E171" s="397"/>
      <c r="F171" s="397"/>
      <c r="G171" s="397"/>
      <c r="H171" s="397"/>
    </row>
    <row r="172" spans="1:8" ht="20.100000000000001" customHeight="1">
      <c r="A172" s="397"/>
      <c r="B172" s="397"/>
      <c r="C172" s="397"/>
      <c r="D172" s="397"/>
      <c r="E172" s="397"/>
      <c r="F172" s="397"/>
      <c r="G172" s="397"/>
      <c r="H172" s="397"/>
    </row>
    <row r="173" spans="1:8">
      <c r="A173" s="397"/>
      <c r="B173" s="397"/>
      <c r="C173" s="397"/>
      <c r="D173" s="397"/>
      <c r="E173" s="397"/>
      <c r="F173" s="397"/>
      <c r="G173" s="397"/>
      <c r="H173" s="397"/>
    </row>
    <row r="174" spans="1:8">
      <c r="A174" s="397"/>
      <c r="B174" s="397"/>
      <c r="C174" s="397"/>
      <c r="D174" s="397"/>
      <c r="E174" s="397"/>
      <c r="F174" s="397"/>
      <c r="G174" s="397"/>
      <c r="H174" s="397"/>
    </row>
    <row r="175" spans="1:8">
      <c r="A175" s="397"/>
      <c r="B175" s="397"/>
      <c r="C175" s="397"/>
      <c r="D175" s="397"/>
      <c r="E175" s="397"/>
      <c r="F175" s="397"/>
      <c r="G175" s="397"/>
      <c r="H175" s="397"/>
    </row>
    <row r="176" spans="1:8">
      <c r="A176" s="397"/>
      <c r="B176" s="397"/>
      <c r="C176" s="397"/>
      <c r="D176" s="397"/>
      <c r="E176" s="397"/>
      <c r="F176" s="397"/>
      <c r="G176" s="397"/>
      <c r="H176" s="397"/>
    </row>
    <row r="177" spans="1:8">
      <c r="A177" s="397"/>
      <c r="B177" s="397"/>
      <c r="C177" s="397"/>
      <c r="D177" s="397"/>
      <c r="E177" s="397"/>
      <c r="F177" s="397"/>
      <c r="G177" s="397"/>
      <c r="H177" s="397"/>
    </row>
    <row r="178" spans="1:8">
      <c r="A178" s="397"/>
      <c r="B178" s="397"/>
      <c r="C178" s="397"/>
      <c r="D178" s="397"/>
      <c r="E178" s="397"/>
      <c r="F178" s="397"/>
      <c r="G178" s="397"/>
      <c r="H178" s="397"/>
    </row>
    <row r="179" spans="1:8">
      <c r="A179" s="397"/>
      <c r="B179" s="397"/>
      <c r="C179" s="397"/>
      <c r="D179" s="397"/>
      <c r="E179" s="397"/>
      <c r="F179" s="397"/>
      <c r="G179" s="397"/>
      <c r="H179" s="397"/>
    </row>
    <row r="180" spans="1:8">
      <c r="A180" s="397"/>
      <c r="B180" s="397"/>
      <c r="C180" s="397"/>
      <c r="D180" s="397"/>
      <c r="E180" s="397"/>
      <c r="F180" s="397"/>
      <c r="G180" s="397"/>
      <c r="H180" s="397"/>
    </row>
    <row r="181" spans="1:8">
      <c r="A181" s="397"/>
      <c r="B181" s="397"/>
      <c r="C181" s="397"/>
      <c r="D181" s="397"/>
      <c r="E181" s="397"/>
      <c r="F181" s="397"/>
      <c r="G181" s="397"/>
      <c r="H181" s="397"/>
    </row>
    <row r="182" spans="1:8">
      <c r="A182" s="397"/>
      <c r="B182" s="397"/>
      <c r="C182" s="397"/>
      <c r="D182" s="397"/>
      <c r="E182" s="397"/>
      <c r="F182" s="397"/>
      <c r="G182" s="397"/>
      <c r="H182" s="397"/>
    </row>
    <row r="183" spans="1:8">
      <c r="A183" s="397"/>
      <c r="B183" s="397"/>
      <c r="C183" s="397"/>
      <c r="D183" s="397"/>
      <c r="E183" s="397"/>
      <c r="F183" s="397"/>
      <c r="G183" s="397"/>
      <c r="H183" s="397"/>
    </row>
    <row r="184" spans="1:8">
      <c r="A184" s="397"/>
      <c r="B184" s="397"/>
      <c r="C184" s="397"/>
      <c r="D184" s="397"/>
      <c r="E184" s="397"/>
      <c r="F184" s="397"/>
      <c r="G184" s="397"/>
      <c r="H184" s="397"/>
    </row>
    <row r="185" spans="1:8">
      <c r="A185" s="397"/>
      <c r="B185" s="397"/>
      <c r="C185" s="397"/>
      <c r="D185" s="397"/>
      <c r="E185" s="397"/>
      <c r="F185" s="397"/>
      <c r="G185" s="397"/>
      <c r="H185" s="397"/>
    </row>
    <row r="186" spans="1:8">
      <c r="A186" s="397"/>
      <c r="B186" s="397"/>
      <c r="C186" s="397"/>
      <c r="D186" s="397"/>
      <c r="E186" s="397"/>
      <c r="F186" s="397"/>
      <c r="G186" s="397"/>
      <c r="H186" s="397"/>
    </row>
    <row r="187" spans="1:8">
      <c r="A187" s="397"/>
      <c r="B187" s="397"/>
      <c r="C187" s="397"/>
      <c r="D187" s="397"/>
      <c r="E187" s="397"/>
      <c r="F187" s="397"/>
      <c r="G187" s="397"/>
      <c r="H187" s="397"/>
    </row>
    <row r="188" spans="1:8">
      <c r="A188" s="397"/>
      <c r="B188" s="397"/>
      <c r="C188" s="397"/>
      <c r="D188" s="397"/>
      <c r="E188" s="397"/>
      <c r="F188" s="397"/>
      <c r="G188" s="397"/>
      <c r="H188" s="397"/>
    </row>
    <row r="189" spans="1:8">
      <c r="A189" s="397"/>
      <c r="B189" s="397"/>
      <c r="C189" s="397"/>
      <c r="D189" s="397"/>
      <c r="E189" s="397"/>
      <c r="F189" s="397"/>
      <c r="G189" s="397"/>
      <c r="H189" s="397"/>
    </row>
    <row r="190" spans="1:8">
      <c r="A190" s="397"/>
      <c r="B190" s="397"/>
      <c r="C190" s="397"/>
      <c r="D190" s="397"/>
      <c r="E190" s="397"/>
      <c r="F190" s="397"/>
      <c r="G190" s="397"/>
      <c r="H190" s="397"/>
    </row>
    <row r="191" spans="1:8">
      <c r="A191" s="397"/>
      <c r="B191" s="397"/>
      <c r="C191" s="397"/>
      <c r="D191" s="397"/>
      <c r="E191" s="397"/>
      <c r="F191" s="397"/>
      <c r="G191" s="397"/>
      <c r="H191" s="397"/>
    </row>
    <row r="192" spans="1:8">
      <c r="A192" s="397"/>
      <c r="B192" s="397"/>
      <c r="C192" s="397"/>
      <c r="D192" s="397"/>
      <c r="E192" s="397"/>
      <c r="F192" s="397"/>
      <c r="G192" s="397"/>
      <c r="H192" s="397"/>
    </row>
    <row r="193" spans="1:8">
      <c r="A193" s="397"/>
      <c r="B193" s="397"/>
      <c r="C193" s="397"/>
      <c r="D193" s="397"/>
      <c r="E193" s="397"/>
      <c r="F193" s="397"/>
      <c r="G193" s="397"/>
      <c r="H193" s="397"/>
    </row>
    <row r="194" spans="1:8">
      <c r="A194" s="397"/>
      <c r="B194" s="397"/>
      <c r="C194" s="397"/>
      <c r="D194" s="397"/>
      <c r="E194" s="397"/>
      <c r="F194" s="397"/>
      <c r="G194" s="397"/>
      <c r="H194" s="397"/>
    </row>
    <row r="195" spans="1:8">
      <c r="A195" s="397"/>
      <c r="B195" s="397"/>
      <c r="C195" s="397"/>
      <c r="D195" s="397"/>
      <c r="E195" s="397"/>
      <c r="F195" s="397"/>
      <c r="G195" s="397"/>
      <c r="H195" s="397"/>
    </row>
    <row r="196" spans="1:8">
      <c r="A196" s="397"/>
      <c r="B196" s="397"/>
      <c r="C196" s="397"/>
      <c r="D196" s="397"/>
      <c r="E196" s="397"/>
      <c r="F196" s="397"/>
      <c r="G196" s="397"/>
      <c r="H196" s="397"/>
    </row>
    <row r="197" spans="1:8">
      <c r="A197" s="397"/>
      <c r="B197" s="397"/>
      <c r="C197" s="397"/>
      <c r="D197" s="397"/>
      <c r="E197" s="397"/>
      <c r="F197" s="397"/>
      <c r="G197" s="397"/>
      <c r="H197" s="397"/>
    </row>
    <row r="198" spans="1:8">
      <c r="A198" s="397"/>
      <c r="B198" s="397"/>
      <c r="C198" s="397"/>
      <c r="D198" s="397"/>
      <c r="E198" s="397"/>
      <c r="F198" s="397"/>
      <c r="G198" s="397"/>
      <c r="H198" s="397"/>
    </row>
    <row r="199" spans="1:8">
      <c r="A199" s="397"/>
      <c r="B199" s="397"/>
      <c r="C199" s="397"/>
      <c r="D199" s="397"/>
      <c r="E199" s="397"/>
      <c r="F199" s="397"/>
      <c r="G199" s="397"/>
      <c r="H199" s="397"/>
    </row>
    <row r="200" spans="1:8">
      <c r="A200" s="397"/>
      <c r="B200" s="397"/>
      <c r="C200" s="397"/>
      <c r="D200" s="397"/>
      <c r="E200" s="397"/>
      <c r="F200" s="397"/>
      <c r="G200" s="397"/>
      <c r="H200" s="397"/>
    </row>
    <row r="201" spans="1:8">
      <c r="A201" s="397"/>
      <c r="B201" s="397"/>
      <c r="C201" s="397"/>
      <c r="D201" s="397"/>
      <c r="E201" s="397"/>
      <c r="F201" s="397"/>
      <c r="G201" s="397"/>
      <c r="H201" s="397"/>
    </row>
    <row r="202" spans="1:8">
      <c r="A202" s="397"/>
      <c r="B202" s="397"/>
      <c r="C202" s="397"/>
      <c r="D202" s="397"/>
      <c r="E202" s="397"/>
      <c r="F202" s="397"/>
      <c r="G202" s="397"/>
      <c r="H202" s="397"/>
    </row>
    <row r="203" spans="1:8">
      <c r="A203" s="397"/>
      <c r="B203" s="397"/>
      <c r="C203" s="397"/>
      <c r="D203" s="397"/>
      <c r="E203" s="397"/>
      <c r="F203" s="397"/>
      <c r="G203" s="397"/>
      <c r="H203" s="397"/>
    </row>
    <row r="204" spans="1:8">
      <c r="A204" s="397"/>
      <c r="B204" s="397"/>
      <c r="C204" s="397"/>
      <c r="D204" s="397"/>
      <c r="E204" s="397"/>
      <c r="F204" s="397"/>
      <c r="G204" s="397"/>
      <c r="H204" s="397"/>
    </row>
    <row r="205" spans="1:8">
      <c r="A205" s="397"/>
      <c r="B205" s="397"/>
      <c r="C205" s="397"/>
      <c r="D205" s="397"/>
      <c r="E205" s="397"/>
      <c r="F205" s="397"/>
      <c r="G205" s="397"/>
      <c r="H205" s="397"/>
    </row>
    <row r="206" spans="1:8">
      <c r="A206" s="397"/>
      <c r="B206" s="397"/>
      <c r="C206" s="397"/>
      <c r="D206" s="397"/>
      <c r="E206" s="397"/>
      <c r="F206" s="397"/>
      <c r="G206" s="397"/>
      <c r="H206" s="397"/>
    </row>
    <row r="207" spans="1:8">
      <c r="A207" s="397"/>
      <c r="B207" s="397"/>
      <c r="C207" s="397"/>
      <c r="D207" s="397"/>
      <c r="E207" s="397"/>
      <c r="F207" s="397"/>
      <c r="G207" s="397"/>
      <c r="H207" s="397"/>
    </row>
    <row r="208" spans="1:8">
      <c r="A208" s="397"/>
      <c r="B208" s="397"/>
      <c r="C208" s="397"/>
      <c r="D208" s="397"/>
      <c r="E208" s="397"/>
      <c r="F208" s="397"/>
      <c r="G208" s="397"/>
      <c r="H208" s="397"/>
    </row>
    <row r="209" spans="1:8">
      <c r="A209" s="397"/>
      <c r="B209" s="397"/>
      <c r="C209" s="397"/>
      <c r="D209" s="397"/>
      <c r="E209" s="397"/>
      <c r="F209" s="397"/>
      <c r="G209" s="397"/>
      <c r="H209" s="397"/>
    </row>
    <row r="210" spans="1:8">
      <c r="A210" s="397"/>
      <c r="B210" s="397"/>
      <c r="C210" s="397"/>
      <c r="D210" s="397"/>
      <c r="E210" s="397"/>
      <c r="F210" s="397"/>
      <c r="G210" s="397"/>
      <c r="H210" s="397"/>
    </row>
    <row r="211" spans="1:8">
      <c r="A211" s="397"/>
      <c r="B211" s="397"/>
      <c r="C211" s="397"/>
      <c r="D211" s="397"/>
      <c r="E211" s="397"/>
      <c r="F211" s="397"/>
      <c r="G211" s="397"/>
      <c r="H211" s="397"/>
    </row>
    <row r="212" spans="1:8">
      <c r="A212" s="397"/>
      <c r="B212" s="397"/>
      <c r="C212" s="397"/>
      <c r="D212" s="397"/>
      <c r="E212" s="397"/>
      <c r="F212" s="397"/>
      <c r="G212" s="397"/>
      <c r="H212" s="397"/>
    </row>
    <row r="213" spans="1:8">
      <c r="A213" s="397"/>
      <c r="B213" s="397"/>
      <c r="C213" s="397"/>
      <c r="D213" s="397"/>
      <c r="E213" s="397"/>
      <c r="F213" s="397"/>
      <c r="G213" s="397"/>
      <c r="H213" s="397"/>
    </row>
    <row r="214" spans="1:8">
      <c r="A214" s="397"/>
      <c r="B214" s="397"/>
      <c r="C214" s="397"/>
      <c r="D214" s="397"/>
      <c r="E214" s="397"/>
      <c r="F214" s="397"/>
      <c r="G214" s="397"/>
      <c r="H214" s="397"/>
    </row>
    <row r="215" spans="1:8">
      <c r="A215" s="397"/>
      <c r="B215" s="397"/>
      <c r="C215" s="397"/>
      <c r="D215" s="397"/>
      <c r="E215" s="397"/>
      <c r="F215" s="397"/>
      <c r="G215" s="397"/>
      <c r="H215" s="397"/>
    </row>
    <row r="216" spans="1:8">
      <c r="A216" s="397"/>
      <c r="B216" s="397"/>
      <c r="C216" s="397"/>
      <c r="D216" s="397"/>
      <c r="E216" s="397"/>
      <c r="F216" s="397"/>
      <c r="G216" s="397"/>
      <c r="H216" s="397"/>
    </row>
    <row r="217" spans="1:8">
      <c r="A217" s="397"/>
      <c r="B217" s="397"/>
      <c r="C217" s="397"/>
      <c r="D217" s="397"/>
      <c r="E217" s="397"/>
      <c r="F217" s="397"/>
      <c r="G217" s="397"/>
      <c r="H217" s="397"/>
    </row>
    <row r="218" spans="1:8">
      <c r="A218" s="397"/>
      <c r="B218" s="397"/>
      <c r="C218" s="397"/>
      <c r="D218" s="397"/>
      <c r="E218" s="397"/>
      <c r="F218" s="397"/>
      <c r="G218" s="397"/>
      <c r="H218" s="397"/>
    </row>
    <row r="219" spans="1:8">
      <c r="A219" s="397"/>
      <c r="B219" s="397"/>
      <c r="C219" s="397"/>
      <c r="D219" s="397"/>
      <c r="E219" s="397"/>
      <c r="F219" s="397"/>
      <c r="G219" s="397"/>
      <c r="H219" s="397"/>
    </row>
    <row r="220" spans="1:8">
      <c r="A220" s="397"/>
      <c r="B220" s="397"/>
      <c r="C220" s="397"/>
      <c r="D220" s="397"/>
      <c r="E220" s="397"/>
      <c r="F220" s="397"/>
      <c r="G220" s="397"/>
      <c r="H220" s="397"/>
    </row>
    <row r="221" spans="1:8">
      <c r="A221" s="397"/>
      <c r="B221" s="397"/>
      <c r="C221" s="397"/>
      <c r="D221" s="397"/>
      <c r="E221" s="397"/>
      <c r="F221" s="397"/>
      <c r="G221" s="397"/>
      <c r="H221" s="397"/>
    </row>
    <row r="222" spans="1:8">
      <c r="A222" s="397"/>
      <c r="B222" s="397"/>
      <c r="C222" s="397"/>
      <c r="D222" s="397"/>
      <c r="E222" s="397"/>
      <c r="F222" s="397"/>
      <c r="G222" s="397"/>
      <c r="H222" s="397"/>
    </row>
    <row r="223" spans="1:8">
      <c r="A223" s="397"/>
      <c r="B223" s="397"/>
      <c r="C223" s="397"/>
      <c r="D223" s="397"/>
      <c r="E223" s="397"/>
      <c r="F223" s="397"/>
      <c r="G223" s="397"/>
      <c r="H223" s="397"/>
    </row>
    <row r="224" spans="1:8">
      <c r="A224" s="397"/>
      <c r="B224" s="397"/>
      <c r="C224" s="397"/>
      <c r="D224" s="397"/>
      <c r="E224" s="397"/>
      <c r="F224" s="397"/>
      <c r="G224" s="397"/>
      <c r="H224" s="397"/>
    </row>
    <row r="225" spans="1:8">
      <c r="A225" s="397"/>
      <c r="B225" s="397"/>
      <c r="C225" s="397"/>
      <c r="D225" s="397"/>
      <c r="E225" s="397"/>
      <c r="F225" s="397"/>
      <c r="G225" s="397"/>
      <c r="H225" s="397"/>
    </row>
    <row r="226" spans="1:8">
      <c r="A226" s="397"/>
      <c r="B226" s="397"/>
      <c r="C226" s="397"/>
      <c r="D226" s="397"/>
      <c r="E226" s="397"/>
      <c r="F226" s="397"/>
      <c r="G226" s="397"/>
      <c r="H226" s="397"/>
    </row>
    <row r="227" spans="1:8">
      <c r="A227" s="397"/>
      <c r="B227" s="397"/>
      <c r="C227" s="397"/>
      <c r="D227" s="397"/>
      <c r="E227" s="397"/>
      <c r="F227" s="397"/>
      <c r="G227" s="397"/>
      <c r="H227" s="397"/>
    </row>
    <row r="228" spans="1:8">
      <c r="A228" s="397"/>
      <c r="B228" s="397"/>
      <c r="C228" s="397"/>
      <c r="D228" s="397"/>
      <c r="E228" s="397"/>
      <c r="F228" s="397"/>
      <c r="G228" s="397"/>
      <c r="H228" s="397"/>
    </row>
    <row r="229" spans="1:8">
      <c r="A229" s="397"/>
      <c r="B229" s="397"/>
      <c r="C229" s="397"/>
      <c r="D229" s="397"/>
      <c r="E229" s="397"/>
      <c r="F229" s="397"/>
      <c r="G229" s="397"/>
      <c r="H229" s="397"/>
    </row>
    <row r="230" spans="1:8">
      <c r="A230" s="397"/>
      <c r="B230" s="397"/>
      <c r="C230" s="397"/>
      <c r="D230" s="397"/>
      <c r="E230" s="397"/>
      <c r="F230" s="397"/>
      <c r="G230" s="397"/>
      <c r="H230" s="397"/>
    </row>
    <row r="231" spans="1:8">
      <c r="A231" s="397"/>
      <c r="B231" s="397"/>
      <c r="C231" s="397"/>
      <c r="D231" s="397"/>
      <c r="E231" s="397"/>
      <c r="F231" s="397"/>
      <c r="G231" s="397"/>
      <c r="H231" s="397"/>
    </row>
    <row r="232" spans="1:8">
      <c r="A232" s="397"/>
      <c r="B232" s="397"/>
      <c r="C232" s="397"/>
      <c r="D232" s="397"/>
      <c r="E232" s="397"/>
      <c r="F232" s="397"/>
      <c r="G232" s="397"/>
      <c r="H232" s="397"/>
    </row>
    <row r="233" spans="1:8">
      <c r="A233" s="397"/>
      <c r="B233" s="397"/>
      <c r="C233" s="397"/>
      <c r="D233" s="397"/>
      <c r="E233" s="397"/>
      <c r="F233" s="397"/>
      <c r="G233" s="397"/>
      <c r="H233" s="397"/>
    </row>
    <row r="234" spans="1:8">
      <c r="A234" s="397"/>
      <c r="B234" s="397"/>
      <c r="C234" s="397"/>
      <c r="D234" s="397"/>
      <c r="E234" s="397"/>
      <c r="F234" s="397"/>
      <c r="G234" s="397"/>
      <c r="H234" s="397"/>
    </row>
    <row r="235" spans="1:8">
      <c r="A235" s="397"/>
      <c r="B235" s="397"/>
      <c r="C235" s="397"/>
      <c r="D235" s="397"/>
      <c r="E235" s="397"/>
      <c r="F235" s="397"/>
      <c r="G235" s="397"/>
      <c r="H235" s="397"/>
    </row>
    <row r="236" spans="1:8">
      <c r="A236" s="397"/>
      <c r="B236" s="397"/>
      <c r="C236" s="397"/>
      <c r="D236" s="397"/>
      <c r="E236" s="397"/>
      <c r="F236" s="397"/>
      <c r="G236" s="397"/>
      <c r="H236" s="397"/>
    </row>
    <row r="237" spans="1:8">
      <c r="A237" s="397"/>
      <c r="B237" s="397"/>
      <c r="C237" s="397"/>
      <c r="D237" s="397"/>
      <c r="E237" s="397"/>
      <c r="F237" s="397"/>
      <c r="G237" s="397"/>
      <c r="H237" s="397"/>
    </row>
    <row r="238" spans="1:8">
      <c r="A238" s="397"/>
      <c r="B238" s="397"/>
      <c r="C238" s="397"/>
      <c r="D238" s="397"/>
      <c r="E238" s="397"/>
      <c r="F238" s="397"/>
      <c r="G238" s="397"/>
      <c r="H238" s="397"/>
    </row>
    <row r="239" spans="1:8">
      <c r="A239" s="397"/>
      <c r="B239" s="397"/>
      <c r="C239" s="397"/>
      <c r="D239" s="397"/>
      <c r="E239" s="397"/>
      <c r="F239" s="397"/>
      <c r="G239" s="397"/>
      <c r="H239" s="397"/>
    </row>
    <row r="240" spans="1:8">
      <c r="A240" s="397"/>
      <c r="B240" s="397"/>
      <c r="C240" s="397"/>
      <c r="D240" s="397"/>
      <c r="E240" s="397"/>
      <c r="F240" s="397"/>
      <c r="G240" s="397"/>
      <c r="H240" s="397"/>
    </row>
    <row r="241" spans="1:8">
      <c r="A241" s="397"/>
      <c r="B241" s="397"/>
      <c r="C241" s="397"/>
      <c r="D241" s="397"/>
      <c r="E241" s="397"/>
      <c r="F241" s="397"/>
      <c r="G241" s="397"/>
      <c r="H241" s="397"/>
    </row>
    <row r="242" spans="1:8">
      <c r="A242" s="397"/>
      <c r="B242" s="397"/>
      <c r="C242" s="397"/>
      <c r="D242" s="397"/>
      <c r="E242" s="397"/>
      <c r="F242" s="397"/>
      <c r="G242" s="397"/>
      <c r="H242" s="397"/>
    </row>
    <row r="243" spans="1:8">
      <c r="A243" s="397"/>
      <c r="B243" s="397"/>
      <c r="C243" s="397"/>
      <c r="D243" s="397"/>
      <c r="E243" s="397"/>
      <c r="F243" s="397"/>
      <c r="G243" s="397"/>
      <c r="H243" s="397"/>
    </row>
    <row r="244" spans="1:8">
      <c r="A244" s="397"/>
      <c r="B244" s="397"/>
      <c r="C244" s="397"/>
      <c r="D244" s="397"/>
      <c r="E244" s="397"/>
      <c r="F244" s="397"/>
      <c r="G244" s="397"/>
      <c r="H244" s="397"/>
    </row>
    <row r="245" spans="1:8">
      <c r="A245" s="397"/>
      <c r="B245" s="397"/>
      <c r="C245" s="397"/>
      <c r="D245" s="397"/>
      <c r="E245" s="397"/>
      <c r="F245" s="397"/>
      <c r="G245" s="397"/>
      <c r="H245" s="397"/>
    </row>
    <row r="246" spans="1:8">
      <c r="A246" s="397"/>
      <c r="B246" s="397"/>
      <c r="C246" s="397"/>
      <c r="D246" s="397"/>
      <c r="E246" s="397"/>
      <c r="F246" s="397"/>
      <c r="G246" s="397"/>
      <c r="H246" s="397"/>
    </row>
    <row r="247" spans="1:8">
      <c r="A247" s="397"/>
      <c r="B247" s="397"/>
      <c r="C247" s="397"/>
      <c r="D247" s="397"/>
      <c r="E247" s="397"/>
      <c r="F247" s="397"/>
      <c r="G247" s="397"/>
      <c r="H247" s="397"/>
    </row>
    <row r="248" spans="1:8">
      <c r="A248" s="397"/>
      <c r="B248" s="397"/>
      <c r="C248" s="397"/>
      <c r="D248" s="397"/>
      <c r="E248" s="397"/>
      <c r="F248" s="397"/>
      <c r="G248" s="397"/>
      <c r="H248" s="397"/>
    </row>
    <row r="249" spans="1:8">
      <c r="A249" s="397"/>
      <c r="B249" s="397"/>
      <c r="C249" s="397"/>
      <c r="D249" s="397"/>
      <c r="E249" s="397"/>
      <c r="F249" s="397"/>
      <c r="G249" s="397"/>
      <c r="H249" s="397"/>
    </row>
    <row r="250" spans="1:8">
      <c r="A250" s="397"/>
      <c r="B250" s="397"/>
      <c r="C250" s="397"/>
      <c r="D250" s="397"/>
      <c r="E250" s="397"/>
      <c r="F250" s="397"/>
      <c r="G250" s="397"/>
      <c r="H250" s="397"/>
    </row>
    <row r="251" spans="1:8">
      <c r="A251" s="397"/>
      <c r="B251" s="397"/>
      <c r="C251" s="397"/>
      <c r="D251" s="397"/>
      <c r="E251" s="397"/>
      <c r="F251" s="397"/>
      <c r="G251" s="397"/>
      <c r="H251" s="397"/>
    </row>
    <row r="252" spans="1:8">
      <c r="A252" s="397"/>
      <c r="B252" s="397"/>
      <c r="C252" s="397"/>
      <c r="D252" s="397"/>
      <c r="E252" s="397"/>
      <c r="F252" s="397"/>
      <c r="G252" s="397"/>
      <c r="H252" s="397"/>
    </row>
    <row r="253" spans="1:8">
      <c r="A253" s="397"/>
      <c r="B253" s="397"/>
      <c r="C253" s="397"/>
      <c r="D253" s="397"/>
      <c r="E253" s="397"/>
      <c r="F253" s="397"/>
      <c r="G253" s="397"/>
      <c r="H253" s="397"/>
    </row>
  </sheetData>
  <mergeCells count="1"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FF00"/>
  </sheetPr>
  <dimension ref="A1:G54"/>
  <sheetViews>
    <sheetView topLeftCell="A13" workbookViewId="0">
      <selection sqref="A1:F31"/>
    </sheetView>
  </sheetViews>
  <sheetFormatPr defaultRowHeight="12.75"/>
  <cols>
    <col min="1" max="1" width="36.7109375" style="146" customWidth="1"/>
    <col min="2" max="5" width="10.7109375" style="146" customWidth="1"/>
    <col min="6" max="6" width="12.28515625" style="535" customWidth="1"/>
    <col min="7" max="251" width="9.140625" style="146"/>
    <col min="252" max="252" width="36.7109375" style="146" customWidth="1"/>
    <col min="253" max="256" width="10.7109375" style="146" customWidth="1"/>
    <col min="257" max="257" width="12.28515625" style="146" customWidth="1"/>
    <col min="258" max="258" width="9.140625" style="146"/>
    <col min="259" max="259" width="11" style="146" bestFit="1" customWidth="1"/>
    <col min="260" max="507" width="9.140625" style="146"/>
    <col min="508" max="508" width="36.7109375" style="146" customWidth="1"/>
    <col min="509" max="512" width="10.7109375" style="146" customWidth="1"/>
    <col min="513" max="513" width="12.28515625" style="146" customWidth="1"/>
    <col min="514" max="514" width="9.140625" style="146"/>
    <col min="515" max="515" width="11" style="146" bestFit="1" customWidth="1"/>
    <col min="516" max="763" width="9.140625" style="146"/>
    <col min="764" max="764" width="36.7109375" style="146" customWidth="1"/>
    <col min="765" max="768" width="10.7109375" style="146" customWidth="1"/>
    <col min="769" max="769" width="12.28515625" style="146" customWidth="1"/>
    <col min="770" max="770" width="9.140625" style="146"/>
    <col min="771" max="771" width="11" style="146" bestFit="1" customWidth="1"/>
    <col min="772" max="1019" width="9.140625" style="146"/>
    <col min="1020" max="1020" width="36.7109375" style="146" customWidth="1"/>
    <col min="1021" max="1024" width="10.7109375" style="146" customWidth="1"/>
    <col min="1025" max="1025" width="12.28515625" style="146" customWidth="1"/>
    <col min="1026" max="1026" width="9.140625" style="146"/>
    <col min="1027" max="1027" width="11" style="146" bestFit="1" customWidth="1"/>
    <col min="1028" max="1275" width="9.140625" style="146"/>
    <col min="1276" max="1276" width="36.7109375" style="146" customWidth="1"/>
    <col min="1277" max="1280" width="10.7109375" style="146" customWidth="1"/>
    <col min="1281" max="1281" width="12.28515625" style="146" customWidth="1"/>
    <col min="1282" max="1282" width="9.140625" style="146"/>
    <col min="1283" max="1283" width="11" style="146" bestFit="1" customWidth="1"/>
    <col min="1284" max="1531" width="9.140625" style="146"/>
    <col min="1532" max="1532" width="36.7109375" style="146" customWidth="1"/>
    <col min="1533" max="1536" width="10.7109375" style="146" customWidth="1"/>
    <col min="1537" max="1537" width="12.28515625" style="146" customWidth="1"/>
    <col min="1538" max="1538" width="9.140625" style="146"/>
    <col min="1539" max="1539" width="11" style="146" bestFit="1" customWidth="1"/>
    <col min="1540" max="1787" width="9.140625" style="146"/>
    <col min="1788" max="1788" width="36.7109375" style="146" customWidth="1"/>
    <col min="1789" max="1792" width="10.7109375" style="146" customWidth="1"/>
    <col min="1793" max="1793" width="12.28515625" style="146" customWidth="1"/>
    <col min="1794" max="1794" width="9.140625" style="146"/>
    <col min="1795" max="1795" width="11" style="146" bestFit="1" customWidth="1"/>
    <col min="1796" max="2043" width="9.140625" style="146"/>
    <col min="2044" max="2044" width="36.7109375" style="146" customWidth="1"/>
    <col min="2045" max="2048" width="10.7109375" style="146" customWidth="1"/>
    <col min="2049" max="2049" width="12.28515625" style="146" customWidth="1"/>
    <col min="2050" max="2050" width="9.140625" style="146"/>
    <col min="2051" max="2051" width="11" style="146" bestFit="1" customWidth="1"/>
    <col min="2052" max="2299" width="9.140625" style="146"/>
    <col min="2300" max="2300" width="36.7109375" style="146" customWidth="1"/>
    <col min="2301" max="2304" width="10.7109375" style="146" customWidth="1"/>
    <col min="2305" max="2305" width="12.28515625" style="146" customWidth="1"/>
    <col min="2306" max="2306" width="9.140625" style="146"/>
    <col min="2307" max="2307" width="11" style="146" bestFit="1" customWidth="1"/>
    <col min="2308" max="2555" width="9.140625" style="146"/>
    <col min="2556" max="2556" width="36.7109375" style="146" customWidth="1"/>
    <col min="2557" max="2560" width="10.7109375" style="146" customWidth="1"/>
    <col min="2561" max="2561" width="12.28515625" style="146" customWidth="1"/>
    <col min="2562" max="2562" width="9.140625" style="146"/>
    <col min="2563" max="2563" width="11" style="146" bestFit="1" customWidth="1"/>
    <col min="2564" max="2811" width="9.140625" style="146"/>
    <col min="2812" max="2812" width="36.7109375" style="146" customWidth="1"/>
    <col min="2813" max="2816" width="10.7109375" style="146" customWidth="1"/>
    <col min="2817" max="2817" width="12.28515625" style="146" customWidth="1"/>
    <col min="2818" max="2818" width="9.140625" style="146"/>
    <col min="2819" max="2819" width="11" style="146" bestFit="1" customWidth="1"/>
    <col min="2820" max="3067" width="9.140625" style="146"/>
    <col min="3068" max="3068" width="36.7109375" style="146" customWidth="1"/>
    <col min="3069" max="3072" width="10.7109375" style="146" customWidth="1"/>
    <col min="3073" max="3073" width="12.28515625" style="146" customWidth="1"/>
    <col min="3074" max="3074" width="9.140625" style="146"/>
    <col min="3075" max="3075" width="11" style="146" bestFit="1" customWidth="1"/>
    <col min="3076" max="3323" width="9.140625" style="146"/>
    <col min="3324" max="3324" width="36.7109375" style="146" customWidth="1"/>
    <col min="3325" max="3328" width="10.7109375" style="146" customWidth="1"/>
    <col min="3329" max="3329" width="12.28515625" style="146" customWidth="1"/>
    <col min="3330" max="3330" width="9.140625" style="146"/>
    <col min="3331" max="3331" width="11" style="146" bestFit="1" customWidth="1"/>
    <col min="3332" max="3579" width="9.140625" style="146"/>
    <col min="3580" max="3580" width="36.7109375" style="146" customWidth="1"/>
    <col min="3581" max="3584" width="10.7109375" style="146" customWidth="1"/>
    <col min="3585" max="3585" width="12.28515625" style="146" customWidth="1"/>
    <col min="3586" max="3586" width="9.140625" style="146"/>
    <col min="3587" max="3587" width="11" style="146" bestFit="1" customWidth="1"/>
    <col min="3588" max="3835" width="9.140625" style="146"/>
    <col min="3836" max="3836" width="36.7109375" style="146" customWidth="1"/>
    <col min="3837" max="3840" width="10.7109375" style="146" customWidth="1"/>
    <col min="3841" max="3841" width="12.28515625" style="146" customWidth="1"/>
    <col min="3842" max="3842" width="9.140625" style="146"/>
    <col min="3843" max="3843" width="11" style="146" bestFit="1" customWidth="1"/>
    <col min="3844" max="4091" width="9.140625" style="146"/>
    <col min="4092" max="4092" width="36.7109375" style="146" customWidth="1"/>
    <col min="4093" max="4096" width="10.7109375" style="146" customWidth="1"/>
    <col min="4097" max="4097" width="12.28515625" style="146" customWidth="1"/>
    <col min="4098" max="4098" width="9.140625" style="146"/>
    <col min="4099" max="4099" width="11" style="146" bestFit="1" customWidth="1"/>
    <col min="4100" max="4347" width="9.140625" style="146"/>
    <col min="4348" max="4348" width="36.7109375" style="146" customWidth="1"/>
    <col min="4349" max="4352" width="10.7109375" style="146" customWidth="1"/>
    <col min="4353" max="4353" width="12.28515625" style="146" customWidth="1"/>
    <col min="4354" max="4354" width="9.140625" style="146"/>
    <col min="4355" max="4355" width="11" style="146" bestFit="1" customWidth="1"/>
    <col min="4356" max="4603" width="9.140625" style="146"/>
    <col min="4604" max="4604" width="36.7109375" style="146" customWidth="1"/>
    <col min="4605" max="4608" width="10.7109375" style="146" customWidth="1"/>
    <col min="4609" max="4609" width="12.28515625" style="146" customWidth="1"/>
    <col min="4610" max="4610" width="9.140625" style="146"/>
    <col min="4611" max="4611" width="11" style="146" bestFit="1" customWidth="1"/>
    <col min="4612" max="4859" width="9.140625" style="146"/>
    <col min="4860" max="4860" width="36.7109375" style="146" customWidth="1"/>
    <col min="4861" max="4864" width="10.7109375" style="146" customWidth="1"/>
    <col min="4865" max="4865" width="12.28515625" style="146" customWidth="1"/>
    <col min="4866" max="4866" width="9.140625" style="146"/>
    <col min="4867" max="4867" width="11" style="146" bestFit="1" customWidth="1"/>
    <col min="4868" max="5115" width="9.140625" style="146"/>
    <col min="5116" max="5116" width="36.7109375" style="146" customWidth="1"/>
    <col min="5117" max="5120" width="10.7109375" style="146" customWidth="1"/>
    <col min="5121" max="5121" width="12.28515625" style="146" customWidth="1"/>
    <col min="5122" max="5122" width="9.140625" style="146"/>
    <col min="5123" max="5123" width="11" style="146" bestFit="1" customWidth="1"/>
    <col min="5124" max="5371" width="9.140625" style="146"/>
    <col min="5372" max="5372" width="36.7109375" style="146" customWidth="1"/>
    <col min="5373" max="5376" width="10.7109375" style="146" customWidth="1"/>
    <col min="5377" max="5377" width="12.28515625" style="146" customWidth="1"/>
    <col min="5378" max="5378" width="9.140625" style="146"/>
    <col min="5379" max="5379" width="11" style="146" bestFit="1" customWidth="1"/>
    <col min="5380" max="5627" width="9.140625" style="146"/>
    <col min="5628" max="5628" width="36.7109375" style="146" customWidth="1"/>
    <col min="5629" max="5632" width="10.7109375" style="146" customWidth="1"/>
    <col min="5633" max="5633" width="12.28515625" style="146" customWidth="1"/>
    <col min="5634" max="5634" width="9.140625" style="146"/>
    <col min="5635" max="5635" width="11" style="146" bestFit="1" customWidth="1"/>
    <col min="5636" max="5883" width="9.140625" style="146"/>
    <col min="5884" max="5884" width="36.7109375" style="146" customWidth="1"/>
    <col min="5885" max="5888" width="10.7109375" style="146" customWidth="1"/>
    <col min="5889" max="5889" width="12.28515625" style="146" customWidth="1"/>
    <col min="5890" max="5890" width="9.140625" style="146"/>
    <col min="5891" max="5891" width="11" style="146" bestFit="1" customWidth="1"/>
    <col min="5892" max="6139" width="9.140625" style="146"/>
    <col min="6140" max="6140" width="36.7109375" style="146" customWidth="1"/>
    <col min="6141" max="6144" width="10.7109375" style="146" customWidth="1"/>
    <col min="6145" max="6145" width="12.28515625" style="146" customWidth="1"/>
    <col min="6146" max="6146" width="9.140625" style="146"/>
    <col min="6147" max="6147" width="11" style="146" bestFit="1" customWidth="1"/>
    <col min="6148" max="6395" width="9.140625" style="146"/>
    <col min="6396" max="6396" width="36.7109375" style="146" customWidth="1"/>
    <col min="6397" max="6400" width="10.7109375" style="146" customWidth="1"/>
    <col min="6401" max="6401" width="12.28515625" style="146" customWidth="1"/>
    <col min="6402" max="6402" width="9.140625" style="146"/>
    <col min="6403" max="6403" width="11" style="146" bestFit="1" customWidth="1"/>
    <col min="6404" max="6651" width="9.140625" style="146"/>
    <col min="6652" max="6652" width="36.7109375" style="146" customWidth="1"/>
    <col min="6653" max="6656" width="10.7109375" style="146" customWidth="1"/>
    <col min="6657" max="6657" width="12.28515625" style="146" customWidth="1"/>
    <col min="6658" max="6658" width="9.140625" style="146"/>
    <col min="6659" max="6659" width="11" style="146" bestFit="1" customWidth="1"/>
    <col min="6660" max="6907" width="9.140625" style="146"/>
    <col min="6908" max="6908" width="36.7109375" style="146" customWidth="1"/>
    <col min="6909" max="6912" width="10.7109375" style="146" customWidth="1"/>
    <col min="6913" max="6913" width="12.28515625" style="146" customWidth="1"/>
    <col min="6914" max="6914" width="9.140625" style="146"/>
    <col min="6915" max="6915" width="11" style="146" bestFit="1" customWidth="1"/>
    <col min="6916" max="7163" width="9.140625" style="146"/>
    <col min="7164" max="7164" width="36.7109375" style="146" customWidth="1"/>
    <col min="7165" max="7168" width="10.7109375" style="146" customWidth="1"/>
    <col min="7169" max="7169" width="12.28515625" style="146" customWidth="1"/>
    <col min="7170" max="7170" width="9.140625" style="146"/>
    <col min="7171" max="7171" width="11" style="146" bestFit="1" customWidth="1"/>
    <col min="7172" max="7419" width="9.140625" style="146"/>
    <col min="7420" max="7420" width="36.7109375" style="146" customWidth="1"/>
    <col min="7421" max="7424" width="10.7109375" style="146" customWidth="1"/>
    <col min="7425" max="7425" width="12.28515625" style="146" customWidth="1"/>
    <col min="7426" max="7426" width="9.140625" style="146"/>
    <col min="7427" max="7427" width="11" style="146" bestFit="1" customWidth="1"/>
    <col min="7428" max="7675" width="9.140625" style="146"/>
    <col min="7676" max="7676" width="36.7109375" style="146" customWidth="1"/>
    <col min="7677" max="7680" width="10.7109375" style="146" customWidth="1"/>
    <col min="7681" max="7681" width="12.28515625" style="146" customWidth="1"/>
    <col min="7682" max="7682" width="9.140625" style="146"/>
    <col min="7683" max="7683" width="11" style="146" bestFit="1" customWidth="1"/>
    <col min="7684" max="7931" width="9.140625" style="146"/>
    <col min="7932" max="7932" width="36.7109375" style="146" customWidth="1"/>
    <col min="7933" max="7936" width="10.7109375" style="146" customWidth="1"/>
    <col min="7937" max="7937" width="12.28515625" style="146" customWidth="1"/>
    <col min="7938" max="7938" width="9.140625" style="146"/>
    <col min="7939" max="7939" width="11" style="146" bestFit="1" customWidth="1"/>
    <col min="7940" max="8187" width="9.140625" style="146"/>
    <col min="8188" max="8188" width="36.7109375" style="146" customWidth="1"/>
    <col min="8189" max="8192" width="10.7109375" style="146" customWidth="1"/>
    <col min="8193" max="8193" width="12.28515625" style="146" customWidth="1"/>
    <col min="8194" max="8194" width="9.140625" style="146"/>
    <col min="8195" max="8195" width="11" style="146" bestFit="1" customWidth="1"/>
    <col min="8196" max="8443" width="9.140625" style="146"/>
    <col min="8444" max="8444" width="36.7109375" style="146" customWidth="1"/>
    <col min="8445" max="8448" width="10.7109375" style="146" customWidth="1"/>
    <col min="8449" max="8449" width="12.28515625" style="146" customWidth="1"/>
    <col min="8450" max="8450" width="9.140625" style="146"/>
    <col min="8451" max="8451" width="11" style="146" bestFit="1" customWidth="1"/>
    <col min="8452" max="8699" width="9.140625" style="146"/>
    <col min="8700" max="8700" width="36.7109375" style="146" customWidth="1"/>
    <col min="8701" max="8704" width="10.7109375" style="146" customWidth="1"/>
    <col min="8705" max="8705" width="12.28515625" style="146" customWidth="1"/>
    <col min="8706" max="8706" width="9.140625" style="146"/>
    <col min="8707" max="8707" width="11" style="146" bestFit="1" customWidth="1"/>
    <col min="8708" max="8955" width="9.140625" style="146"/>
    <col min="8956" max="8956" width="36.7109375" style="146" customWidth="1"/>
    <col min="8957" max="8960" width="10.7109375" style="146" customWidth="1"/>
    <col min="8961" max="8961" width="12.28515625" style="146" customWidth="1"/>
    <col min="8962" max="8962" width="9.140625" style="146"/>
    <col min="8963" max="8963" width="11" style="146" bestFit="1" customWidth="1"/>
    <col min="8964" max="9211" width="9.140625" style="146"/>
    <col min="9212" max="9212" width="36.7109375" style="146" customWidth="1"/>
    <col min="9213" max="9216" width="10.7109375" style="146" customWidth="1"/>
    <col min="9217" max="9217" width="12.28515625" style="146" customWidth="1"/>
    <col min="9218" max="9218" width="9.140625" style="146"/>
    <col min="9219" max="9219" width="11" style="146" bestFit="1" customWidth="1"/>
    <col min="9220" max="9467" width="9.140625" style="146"/>
    <col min="9468" max="9468" width="36.7109375" style="146" customWidth="1"/>
    <col min="9469" max="9472" width="10.7109375" style="146" customWidth="1"/>
    <col min="9473" max="9473" width="12.28515625" style="146" customWidth="1"/>
    <col min="9474" max="9474" width="9.140625" style="146"/>
    <col min="9475" max="9475" width="11" style="146" bestFit="1" customWidth="1"/>
    <col min="9476" max="9723" width="9.140625" style="146"/>
    <col min="9724" max="9724" width="36.7109375" style="146" customWidth="1"/>
    <col min="9725" max="9728" width="10.7109375" style="146" customWidth="1"/>
    <col min="9729" max="9729" width="12.28515625" style="146" customWidth="1"/>
    <col min="9730" max="9730" width="9.140625" style="146"/>
    <col min="9731" max="9731" width="11" style="146" bestFit="1" customWidth="1"/>
    <col min="9732" max="9979" width="9.140625" style="146"/>
    <col min="9980" max="9980" width="36.7109375" style="146" customWidth="1"/>
    <col min="9981" max="9984" width="10.7109375" style="146" customWidth="1"/>
    <col min="9985" max="9985" width="12.28515625" style="146" customWidth="1"/>
    <col min="9986" max="9986" width="9.140625" style="146"/>
    <col min="9987" max="9987" width="11" style="146" bestFit="1" customWidth="1"/>
    <col min="9988" max="10235" width="9.140625" style="146"/>
    <col min="10236" max="10236" width="36.7109375" style="146" customWidth="1"/>
    <col min="10237" max="10240" width="10.7109375" style="146" customWidth="1"/>
    <col min="10241" max="10241" width="12.28515625" style="146" customWidth="1"/>
    <col min="10242" max="10242" width="9.140625" style="146"/>
    <col min="10243" max="10243" width="11" style="146" bestFit="1" customWidth="1"/>
    <col min="10244" max="10491" width="9.140625" style="146"/>
    <col min="10492" max="10492" width="36.7109375" style="146" customWidth="1"/>
    <col min="10493" max="10496" width="10.7109375" style="146" customWidth="1"/>
    <col min="10497" max="10497" width="12.28515625" style="146" customWidth="1"/>
    <col min="10498" max="10498" width="9.140625" style="146"/>
    <col min="10499" max="10499" width="11" style="146" bestFit="1" customWidth="1"/>
    <col min="10500" max="10747" width="9.140625" style="146"/>
    <col min="10748" max="10748" width="36.7109375" style="146" customWidth="1"/>
    <col min="10749" max="10752" width="10.7109375" style="146" customWidth="1"/>
    <col min="10753" max="10753" width="12.28515625" style="146" customWidth="1"/>
    <col min="10754" max="10754" width="9.140625" style="146"/>
    <col min="10755" max="10755" width="11" style="146" bestFit="1" customWidth="1"/>
    <col min="10756" max="11003" width="9.140625" style="146"/>
    <col min="11004" max="11004" width="36.7109375" style="146" customWidth="1"/>
    <col min="11005" max="11008" width="10.7109375" style="146" customWidth="1"/>
    <col min="11009" max="11009" width="12.28515625" style="146" customWidth="1"/>
    <col min="11010" max="11010" width="9.140625" style="146"/>
    <col min="11011" max="11011" width="11" style="146" bestFit="1" customWidth="1"/>
    <col min="11012" max="11259" width="9.140625" style="146"/>
    <col min="11260" max="11260" width="36.7109375" style="146" customWidth="1"/>
    <col min="11261" max="11264" width="10.7109375" style="146" customWidth="1"/>
    <col min="11265" max="11265" width="12.28515625" style="146" customWidth="1"/>
    <col min="11266" max="11266" width="9.140625" style="146"/>
    <col min="11267" max="11267" width="11" style="146" bestFit="1" customWidth="1"/>
    <col min="11268" max="11515" width="9.140625" style="146"/>
    <col min="11516" max="11516" width="36.7109375" style="146" customWidth="1"/>
    <col min="11517" max="11520" width="10.7109375" style="146" customWidth="1"/>
    <col min="11521" max="11521" width="12.28515625" style="146" customWidth="1"/>
    <col min="11522" max="11522" width="9.140625" style="146"/>
    <col min="11523" max="11523" width="11" style="146" bestFit="1" customWidth="1"/>
    <col min="11524" max="11771" width="9.140625" style="146"/>
    <col min="11772" max="11772" width="36.7109375" style="146" customWidth="1"/>
    <col min="11773" max="11776" width="10.7109375" style="146" customWidth="1"/>
    <col min="11777" max="11777" width="12.28515625" style="146" customWidth="1"/>
    <col min="11778" max="11778" width="9.140625" style="146"/>
    <col min="11779" max="11779" width="11" style="146" bestFit="1" customWidth="1"/>
    <col min="11780" max="12027" width="9.140625" style="146"/>
    <col min="12028" max="12028" width="36.7109375" style="146" customWidth="1"/>
    <col min="12029" max="12032" width="10.7109375" style="146" customWidth="1"/>
    <col min="12033" max="12033" width="12.28515625" style="146" customWidth="1"/>
    <col min="12034" max="12034" width="9.140625" style="146"/>
    <col min="12035" max="12035" width="11" style="146" bestFit="1" customWidth="1"/>
    <col min="12036" max="12283" width="9.140625" style="146"/>
    <col min="12284" max="12284" width="36.7109375" style="146" customWidth="1"/>
    <col min="12285" max="12288" width="10.7109375" style="146" customWidth="1"/>
    <col min="12289" max="12289" width="12.28515625" style="146" customWidth="1"/>
    <col min="12290" max="12290" width="9.140625" style="146"/>
    <col min="12291" max="12291" width="11" style="146" bestFit="1" customWidth="1"/>
    <col min="12292" max="12539" width="9.140625" style="146"/>
    <col min="12540" max="12540" width="36.7109375" style="146" customWidth="1"/>
    <col min="12541" max="12544" width="10.7109375" style="146" customWidth="1"/>
    <col min="12545" max="12545" width="12.28515625" style="146" customWidth="1"/>
    <col min="12546" max="12546" width="9.140625" style="146"/>
    <col min="12547" max="12547" width="11" style="146" bestFit="1" customWidth="1"/>
    <col min="12548" max="12795" width="9.140625" style="146"/>
    <col min="12796" max="12796" width="36.7109375" style="146" customWidth="1"/>
    <col min="12797" max="12800" width="10.7109375" style="146" customWidth="1"/>
    <col min="12801" max="12801" width="12.28515625" style="146" customWidth="1"/>
    <col min="12802" max="12802" width="9.140625" style="146"/>
    <col min="12803" max="12803" width="11" style="146" bestFit="1" customWidth="1"/>
    <col min="12804" max="13051" width="9.140625" style="146"/>
    <col min="13052" max="13052" width="36.7109375" style="146" customWidth="1"/>
    <col min="13053" max="13056" width="10.7109375" style="146" customWidth="1"/>
    <col min="13057" max="13057" width="12.28515625" style="146" customWidth="1"/>
    <col min="13058" max="13058" width="9.140625" style="146"/>
    <col min="13059" max="13059" width="11" style="146" bestFit="1" customWidth="1"/>
    <col min="13060" max="13307" width="9.140625" style="146"/>
    <col min="13308" max="13308" width="36.7109375" style="146" customWidth="1"/>
    <col min="13309" max="13312" width="10.7109375" style="146" customWidth="1"/>
    <col min="13313" max="13313" width="12.28515625" style="146" customWidth="1"/>
    <col min="13314" max="13314" width="9.140625" style="146"/>
    <col min="13315" max="13315" width="11" style="146" bestFit="1" customWidth="1"/>
    <col min="13316" max="13563" width="9.140625" style="146"/>
    <col min="13564" max="13564" width="36.7109375" style="146" customWidth="1"/>
    <col min="13565" max="13568" width="10.7109375" style="146" customWidth="1"/>
    <col min="13569" max="13569" width="12.28515625" style="146" customWidth="1"/>
    <col min="13570" max="13570" width="9.140625" style="146"/>
    <col min="13571" max="13571" width="11" style="146" bestFit="1" customWidth="1"/>
    <col min="13572" max="13819" width="9.140625" style="146"/>
    <col min="13820" max="13820" width="36.7109375" style="146" customWidth="1"/>
    <col min="13821" max="13824" width="10.7109375" style="146" customWidth="1"/>
    <col min="13825" max="13825" width="12.28515625" style="146" customWidth="1"/>
    <col min="13826" max="13826" width="9.140625" style="146"/>
    <col min="13827" max="13827" width="11" style="146" bestFit="1" customWidth="1"/>
    <col min="13828" max="14075" width="9.140625" style="146"/>
    <col min="14076" max="14076" width="36.7109375" style="146" customWidth="1"/>
    <col min="14077" max="14080" width="10.7109375" style="146" customWidth="1"/>
    <col min="14081" max="14081" width="12.28515625" style="146" customWidth="1"/>
    <col min="14082" max="14082" width="9.140625" style="146"/>
    <col min="14083" max="14083" width="11" style="146" bestFit="1" customWidth="1"/>
    <col min="14084" max="14331" width="9.140625" style="146"/>
    <col min="14332" max="14332" width="36.7109375" style="146" customWidth="1"/>
    <col min="14333" max="14336" width="10.7109375" style="146" customWidth="1"/>
    <col min="14337" max="14337" width="12.28515625" style="146" customWidth="1"/>
    <col min="14338" max="14338" width="9.140625" style="146"/>
    <col min="14339" max="14339" width="11" style="146" bestFit="1" customWidth="1"/>
    <col min="14340" max="14587" width="9.140625" style="146"/>
    <col min="14588" max="14588" width="36.7109375" style="146" customWidth="1"/>
    <col min="14589" max="14592" width="10.7109375" style="146" customWidth="1"/>
    <col min="14593" max="14593" width="12.28515625" style="146" customWidth="1"/>
    <col min="14594" max="14594" width="9.140625" style="146"/>
    <col min="14595" max="14595" width="11" style="146" bestFit="1" customWidth="1"/>
    <col min="14596" max="14843" width="9.140625" style="146"/>
    <col min="14844" max="14844" width="36.7109375" style="146" customWidth="1"/>
    <col min="14845" max="14848" width="10.7109375" style="146" customWidth="1"/>
    <col min="14849" max="14849" width="12.28515625" style="146" customWidth="1"/>
    <col min="14850" max="14850" width="9.140625" style="146"/>
    <col min="14851" max="14851" width="11" style="146" bestFit="1" customWidth="1"/>
    <col min="14852" max="15099" width="9.140625" style="146"/>
    <col min="15100" max="15100" width="36.7109375" style="146" customWidth="1"/>
    <col min="15101" max="15104" width="10.7109375" style="146" customWidth="1"/>
    <col min="15105" max="15105" width="12.28515625" style="146" customWidth="1"/>
    <col min="15106" max="15106" width="9.140625" style="146"/>
    <col min="15107" max="15107" width="11" style="146" bestFit="1" customWidth="1"/>
    <col min="15108" max="15355" width="9.140625" style="146"/>
    <col min="15356" max="15356" width="36.7109375" style="146" customWidth="1"/>
    <col min="15357" max="15360" width="10.7109375" style="146" customWidth="1"/>
    <col min="15361" max="15361" width="12.28515625" style="146" customWidth="1"/>
    <col min="15362" max="15362" width="9.140625" style="146"/>
    <col min="15363" max="15363" width="11" style="146" bestFit="1" customWidth="1"/>
    <col min="15364" max="15611" width="9.140625" style="146"/>
    <col min="15612" max="15612" width="36.7109375" style="146" customWidth="1"/>
    <col min="15613" max="15616" width="10.7109375" style="146" customWidth="1"/>
    <col min="15617" max="15617" width="12.28515625" style="146" customWidth="1"/>
    <col min="15618" max="15618" width="9.140625" style="146"/>
    <col min="15619" max="15619" width="11" style="146" bestFit="1" customWidth="1"/>
    <col min="15620" max="15867" width="9.140625" style="146"/>
    <col min="15868" max="15868" width="36.7109375" style="146" customWidth="1"/>
    <col min="15869" max="15872" width="10.7109375" style="146" customWidth="1"/>
    <col min="15873" max="15873" width="12.28515625" style="146" customWidth="1"/>
    <col min="15874" max="15874" width="9.140625" style="146"/>
    <col min="15875" max="15875" width="11" style="146" bestFit="1" customWidth="1"/>
    <col min="15876" max="16123" width="9.140625" style="146"/>
    <col min="16124" max="16124" width="36.7109375" style="146" customWidth="1"/>
    <col min="16125" max="16128" width="10.7109375" style="146" customWidth="1"/>
    <col min="16129" max="16129" width="12.28515625" style="146" customWidth="1"/>
    <col min="16130" max="16130" width="9.140625" style="146"/>
    <col min="16131" max="16131" width="11" style="146" bestFit="1" customWidth="1"/>
    <col min="16132" max="16384" width="9.140625" style="146"/>
  </cols>
  <sheetData>
    <row r="1" spans="1:6" ht="20.100000000000001" customHeight="1">
      <c r="A1" s="851" t="s">
        <v>324</v>
      </c>
      <c r="B1" s="851"/>
      <c r="C1" s="851"/>
      <c r="D1" s="851"/>
      <c r="E1" s="851"/>
      <c r="F1" s="851"/>
    </row>
    <row r="2" spans="1:6" ht="20.100000000000001" customHeight="1">
      <c r="A2" s="397"/>
      <c r="B2" s="397"/>
      <c r="C2" s="397"/>
      <c r="D2" s="397"/>
      <c r="E2" s="397"/>
      <c r="F2" s="528"/>
    </row>
    <row r="3" spans="1:6" ht="20.100000000000001" hidden="1" customHeight="1">
      <c r="A3" s="414">
        <v>2000</v>
      </c>
      <c r="B3" s="159">
        <v>7666.3</v>
      </c>
      <c r="C3" s="159">
        <v>3013.2</v>
      </c>
      <c r="D3" s="159">
        <v>2292.8000000000002</v>
      </c>
      <c r="E3" s="159">
        <v>2360.3000000000002</v>
      </c>
      <c r="F3" s="511"/>
    </row>
    <row r="4" spans="1:6" ht="20.100000000000001" hidden="1" customHeight="1">
      <c r="A4" s="414">
        <v>2001</v>
      </c>
      <c r="B4" s="159">
        <v>7492.7</v>
      </c>
      <c r="C4" s="159">
        <v>3056.9</v>
      </c>
      <c r="D4" s="159">
        <v>2210.8000000000002</v>
      </c>
      <c r="E4" s="159">
        <v>2225</v>
      </c>
      <c r="F4" s="511"/>
    </row>
    <row r="5" spans="1:6" ht="20.100000000000001" hidden="1" customHeight="1">
      <c r="A5" s="414">
        <v>2002</v>
      </c>
      <c r="B5" s="159">
        <v>7504.3</v>
      </c>
      <c r="C5" s="159">
        <v>3033</v>
      </c>
      <c r="D5" s="159">
        <v>2293.6999999999998</v>
      </c>
      <c r="E5" s="159">
        <v>2177.6</v>
      </c>
      <c r="F5" s="511"/>
    </row>
    <row r="6" spans="1:6" ht="20.100000000000001" hidden="1" customHeight="1">
      <c r="A6" s="414">
        <v>2003</v>
      </c>
      <c r="B6" s="159">
        <v>7452.2</v>
      </c>
      <c r="C6" s="159">
        <v>3022.9</v>
      </c>
      <c r="D6" s="159">
        <v>2320</v>
      </c>
      <c r="E6" s="159">
        <v>2109.3000000000002</v>
      </c>
      <c r="F6" s="511"/>
    </row>
    <row r="7" spans="1:6" ht="20.100000000000001" hidden="1" customHeight="1">
      <c r="A7" s="414">
        <v>2004</v>
      </c>
      <c r="B7" s="529">
        <v>7445.3</v>
      </c>
      <c r="C7" s="529">
        <v>2978.5</v>
      </c>
      <c r="D7" s="529">
        <v>2366.1999999999998</v>
      </c>
      <c r="E7" s="529">
        <v>2100.6</v>
      </c>
      <c r="F7" s="530"/>
    </row>
    <row r="8" spans="1:6" ht="20.100000000000001" customHeight="1">
      <c r="A8" s="399"/>
      <c r="B8" s="40">
        <v>2018</v>
      </c>
      <c r="C8" s="472">
        <v>2019</v>
      </c>
      <c r="D8" s="472">
        <v>2020</v>
      </c>
      <c r="E8" s="472">
        <v>2021</v>
      </c>
      <c r="F8" s="531" t="s">
        <v>173</v>
      </c>
    </row>
    <row r="9" spans="1:6" ht="20.100000000000001" customHeight="1">
      <c r="A9" s="414"/>
      <c r="B9" s="529"/>
      <c r="C9" s="529"/>
      <c r="D9" s="529"/>
      <c r="E9" s="529"/>
      <c r="F9" s="530"/>
    </row>
    <row r="10" spans="1:6" ht="20.100000000000001" customHeight="1">
      <c r="A10" s="397" t="s">
        <v>325</v>
      </c>
      <c r="B10" s="509">
        <f>SUM(B11:B13)</f>
        <v>48173.9</v>
      </c>
      <c r="C10" s="509">
        <f>SUM(C11:C13)</f>
        <v>47902.200000000004</v>
      </c>
      <c r="D10" s="509">
        <f>SUM(D11:D13)</f>
        <v>48646</v>
      </c>
      <c r="E10" s="509">
        <f>SUM(E11:E13)</f>
        <v>45857</v>
      </c>
      <c r="F10" s="509">
        <f>SUM(F11:F13)</f>
        <v>45146</v>
      </c>
    </row>
    <row r="11" spans="1:6" ht="20.100000000000001" customHeight="1">
      <c r="A11" s="400" t="s">
        <v>326</v>
      </c>
      <c r="B11" s="699">
        <v>20313</v>
      </c>
      <c r="C11" s="509">
        <v>20136.300000000003</v>
      </c>
      <c r="D11" s="509">
        <v>20015</v>
      </c>
      <c r="E11" s="509">
        <v>19423</v>
      </c>
      <c r="F11" s="509">
        <v>19007</v>
      </c>
    </row>
    <row r="12" spans="1:6" ht="20.100000000000001" customHeight="1">
      <c r="A12" s="400" t="s">
        <v>327</v>
      </c>
      <c r="B12" s="509">
        <v>19914.900000000001</v>
      </c>
      <c r="C12" s="509">
        <v>20028.900000000001</v>
      </c>
      <c r="D12" s="509">
        <v>20314</v>
      </c>
      <c r="E12" s="509">
        <v>19423</v>
      </c>
      <c r="F12" s="509">
        <v>19007</v>
      </c>
    </row>
    <row r="13" spans="1:6" ht="20.100000000000001" customHeight="1">
      <c r="A13" s="400" t="s">
        <v>328</v>
      </c>
      <c r="B13" s="509">
        <v>7946</v>
      </c>
      <c r="C13" s="509">
        <v>7737</v>
      </c>
      <c r="D13" s="509">
        <v>8317</v>
      </c>
      <c r="E13" s="509">
        <v>7011</v>
      </c>
      <c r="F13" s="509">
        <v>7132</v>
      </c>
    </row>
    <row r="14" spans="1:6" ht="20.100000000000001" customHeight="1">
      <c r="A14" s="397" t="s">
        <v>329</v>
      </c>
      <c r="B14" s="509">
        <f>SUM(B15:B17)</f>
        <v>302205</v>
      </c>
      <c r="C14" s="509">
        <f>SUM(C15:C17)</f>
        <v>303180</v>
      </c>
      <c r="D14" s="509">
        <f>SUM(D15:D17)</f>
        <v>312585</v>
      </c>
      <c r="E14" s="509">
        <f>SUM(E15:E17)</f>
        <v>311046</v>
      </c>
      <c r="F14" s="509">
        <f>SUM(F15:F17)</f>
        <v>300733</v>
      </c>
    </row>
    <row r="15" spans="1:6" ht="20.100000000000001" customHeight="1">
      <c r="A15" s="400" t="s">
        <v>326</v>
      </c>
      <c r="B15" s="509">
        <v>146160</v>
      </c>
      <c r="C15" s="509">
        <v>146392</v>
      </c>
      <c r="D15" s="509">
        <v>152373</v>
      </c>
      <c r="E15" s="509">
        <v>152451</v>
      </c>
      <c r="F15" s="509">
        <v>148179</v>
      </c>
    </row>
    <row r="16" spans="1:6" ht="20.100000000000001" customHeight="1">
      <c r="A16" s="400" t="s">
        <v>327</v>
      </c>
      <c r="B16" s="509">
        <v>113769</v>
      </c>
      <c r="C16" s="509">
        <v>114946</v>
      </c>
      <c r="D16" s="509">
        <v>115882</v>
      </c>
      <c r="E16" s="509">
        <v>121025</v>
      </c>
      <c r="F16" s="509">
        <v>114726</v>
      </c>
    </row>
    <row r="17" spans="1:7" ht="20.100000000000001" customHeight="1">
      <c r="A17" s="400" t="s">
        <v>328</v>
      </c>
      <c r="B17" s="509">
        <v>42276</v>
      </c>
      <c r="C17" s="509">
        <v>41842</v>
      </c>
      <c r="D17" s="509">
        <v>44330</v>
      </c>
      <c r="E17" s="509">
        <v>37570</v>
      </c>
      <c r="F17" s="509">
        <v>37828</v>
      </c>
    </row>
    <row r="18" spans="1:7" ht="20.100000000000001" customHeight="1">
      <c r="A18" s="397"/>
      <c r="B18" s="854" t="s">
        <v>330</v>
      </c>
      <c r="C18" s="854"/>
      <c r="D18" s="854"/>
      <c r="E18" s="854"/>
      <c r="F18" s="854"/>
      <c r="G18" s="151"/>
    </row>
    <row r="19" spans="1:7" ht="20.100000000000001" hidden="1" customHeight="1">
      <c r="A19" s="414">
        <v>2000</v>
      </c>
      <c r="B19" s="159">
        <v>100.2</v>
      </c>
      <c r="C19" s="159">
        <v>104.3</v>
      </c>
      <c r="D19" s="159">
        <v>97.9</v>
      </c>
      <c r="E19" s="159">
        <v>97.4</v>
      </c>
      <c r="F19" s="511"/>
      <c r="G19" s="151" t="e">
        <f>#REF!-#REF!</f>
        <v>#REF!</v>
      </c>
    </row>
    <row r="20" spans="1:7" ht="20.100000000000001" hidden="1" customHeight="1">
      <c r="A20" s="414">
        <v>2001</v>
      </c>
      <c r="B20" s="159">
        <v>97.7</v>
      </c>
      <c r="C20" s="159">
        <v>101.5</v>
      </c>
      <c r="D20" s="159">
        <v>96.4</v>
      </c>
      <c r="E20" s="159">
        <v>94.3</v>
      </c>
      <c r="F20" s="511"/>
      <c r="G20" s="151" t="e">
        <f>#REF!-#REF!</f>
        <v>#REF!</v>
      </c>
    </row>
    <row r="21" spans="1:7" ht="20.100000000000001" hidden="1" customHeight="1">
      <c r="A21" s="414">
        <v>2002</v>
      </c>
      <c r="B21" s="159">
        <v>100.2</v>
      </c>
      <c r="C21" s="159">
        <v>99.2</v>
      </c>
      <c r="D21" s="159">
        <v>103.7</v>
      </c>
      <c r="E21" s="159">
        <v>97.9</v>
      </c>
      <c r="F21" s="511"/>
      <c r="G21" s="151">
        <f>D18-G18</f>
        <v>0</v>
      </c>
    </row>
    <row r="22" spans="1:7" ht="20.100000000000001" hidden="1" customHeight="1">
      <c r="A22" s="414">
        <v>2003</v>
      </c>
      <c r="B22" s="159">
        <v>99.3</v>
      </c>
      <c r="C22" s="532">
        <v>99.7</v>
      </c>
      <c r="D22" s="159">
        <v>101.1</v>
      </c>
      <c r="E22" s="159">
        <v>96.9</v>
      </c>
      <c r="F22" s="511"/>
      <c r="G22" s="151" t="e">
        <f>#REF!-#REF!</f>
        <v>#REF!</v>
      </c>
    </row>
    <row r="23" spans="1:7" ht="20.100000000000001" hidden="1" customHeight="1">
      <c r="A23" s="414">
        <v>2004</v>
      </c>
      <c r="B23" s="418">
        <v>99.907409892380784</v>
      </c>
      <c r="C23" s="418">
        <v>98.531211750305985</v>
      </c>
      <c r="D23" s="418">
        <v>101.99137931034481</v>
      </c>
      <c r="E23" s="418">
        <v>99.587540890342751</v>
      </c>
      <c r="F23" s="512"/>
      <c r="G23" s="151" t="e">
        <f t="shared" ref="G23" si="0">D19-G19</f>
        <v>#REF!</v>
      </c>
    </row>
    <row r="24" spans="1:7" ht="20.100000000000001" customHeight="1">
      <c r="A24" s="397" t="s">
        <v>176</v>
      </c>
      <c r="B24" s="700">
        <f>B10/48160*100</f>
        <v>100.02886212624584</v>
      </c>
      <c r="C24" s="700">
        <f>C10/B10*100</f>
        <v>99.436001652347031</v>
      </c>
      <c r="D24" s="700">
        <f>D10/C10*100</f>
        <v>101.55274705545882</v>
      </c>
      <c r="E24" s="700">
        <f>E10/D10*100</f>
        <v>94.266743411585736</v>
      </c>
      <c r="F24" s="700">
        <f>F10/E10*100</f>
        <v>98.449527880149162</v>
      </c>
    </row>
    <row r="25" spans="1:7" ht="20.100000000000001" customHeight="1">
      <c r="A25" s="400" t="s">
        <v>326</v>
      </c>
      <c r="B25" s="700">
        <v>100.18051431784301</v>
      </c>
      <c r="C25" s="700">
        <v>99.130113720277663</v>
      </c>
      <c r="D25" s="700">
        <v>99.397605319745921</v>
      </c>
      <c r="E25" s="700">
        <v>97.042218336247814</v>
      </c>
      <c r="F25" s="701">
        <v>97.858209339442922</v>
      </c>
    </row>
    <row r="26" spans="1:7" ht="20.100000000000001" customHeight="1">
      <c r="A26" s="400" t="s">
        <v>327</v>
      </c>
      <c r="B26" s="700">
        <v>100.02461074836766</v>
      </c>
      <c r="C26" s="700">
        <v>100.5724357139629</v>
      </c>
      <c r="D26" s="700">
        <v>101.42344312468484</v>
      </c>
      <c r="E26" s="700">
        <v>95.613862360933339</v>
      </c>
      <c r="F26" s="701">
        <v>97.858209339442922</v>
      </c>
    </row>
    <row r="27" spans="1:7" ht="20.100000000000001" customHeight="1">
      <c r="A27" s="400" t="s">
        <v>328</v>
      </c>
      <c r="B27" s="700">
        <v>86.614344887726176</v>
      </c>
      <c r="C27" s="700">
        <v>97.36974578404228</v>
      </c>
      <c r="D27" s="700">
        <v>107.49644565076903</v>
      </c>
      <c r="E27" s="700">
        <v>84.297222556210173</v>
      </c>
      <c r="F27" s="701">
        <v>101.72585936385678</v>
      </c>
    </row>
    <row r="28" spans="1:7" ht="20.100000000000001" customHeight="1">
      <c r="A28" s="397" t="s">
        <v>331</v>
      </c>
      <c r="B28" s="700">
        <f>B14/300215*100</f>
        <v>100.66285828489583</v>
      </c>
      <c r="C28" s="700">
        <f>C14/B14*100</f>
        <v>100.32262867920782</v>
      </c>
      <c r="D28" s="700">
        <f t="shared" ref="D28:F28" si="1">D14/C14*100</f>
        <v>103.10211755392835</v>
      </c>
      <c r="E28" s="700">
        <f t="shared" si="1"/>
        <v>99.507653918134267</v>
      </c>
      <c r="F28" s="700">
        <f t="shared" si="1"/>
        <v>96.684413237913361</v>
      </c>
    </row>
    <row r="29" spans="1:7" ht="20.100000000000001" customHeight="1">
      <c r="A29" s="400" t="s">
        <v>326</v>
      </c>
      <c r="B29" s="700">
        <v>105.2561462128959</v>
      </c>
      <c r="C29" s="700">
        <v>100.15873015873015</v>
      </c>
      <c r="D29" s="700">
        <v>104.08560577080715</v>
      </c>
      <c r="E29" s="700">
        <v>100.05119017148706</v>
      </c>
      <c r="F29" s="701">
        <v>97.197788141763581</v>
      </c>
    </row>
    <row r="30" spans="1:7" ht="20.100000000000001" customHeight="1">
      <c r="A30" s="400" t="s">
        <v>327</v>
      </c>
      <c r="B30" s="700">
        <v>100.6558144981848</v>
      </c>
      <c r="C30" s="700">
        <v>101.0345524703566</v>
      </c>
      <c r="D30" s="700">
        <v>100.81429540827867</v>
      </c>
      <c r="E30" s="700">
        <v>104.43813534457465</v>
      </c>
      <c r="F30" s="701">
        <v>94.795290229291467</v>
      </c>
    </row>
    <row r="31" spans="1:7" ht="20.100000000000001" customHeight="1">
      <c r="A31" s="400" t="s">
        <v>328</v>
      </c>
      <c r="B31" s="700">
        <v>91.093260269423169</v>
      </c>
      <c r="C31" s="700">
        <v>98.97341281105119</v>
      </c>
      <c r="D31" s="700">
        <v>105.94617848095216</v>
      </c>
      <c r="E31" s="700">
        <v>84.750733137829911</v>
      </c>
      <c r="F31" s="701">
        <v>100.68671812616449</v>
      </c>
    </row>
    <row r="32" spans="1:7" ht="20.100000000000001" customHeight="1">
      <c r="A32" s="422"/>
      <c r="B32" s="422"/>
      <c r="C32" s="422"/>
      <c r="D32" s="422"/>
      <c r="E32" s="422"/>
      <c r="F32" s="533"/>
    </row>
    <row r="33" spans="1:6" ht="20.100000000000001" customHeight="1">
      <c r="A33" s="423" t="s">
        <v>332</v>
      </c>
      <c r="B33" s="424"/>
      <c r="C33" s="424"/>
      <c r="D33" s="424"/>
      <c r="E33" s="424"/>
      <c r="F33" s="534"/>
    </row>
    <row r="34" spans="1:6" ht="20.100000000000001" customHeight="1">
      <c r="A34" s="424"/>
      <c r="B34" s="424"/>
      <c r="C34" s="424"/>
      <c r="D34" s="424"/>
      <c r="E34" s="424"/>
      <c r="F34" s="534"/>
    </row>
    <row r="35" spans="1:6" ht="20.100000000000001" customHeight="1">
      <c r="A35" s="424"/>
      <c r="B35" s="424"/>
      <c r="C35" s="424"/>
      <c r="D35" s="424"/>
      <c r="E35" s="424"/>
      <c r="F35" s="534"/>
    </row>
    <row r="36" spans="1:6">
      <c r="A36" s="424"/>
      <c r="B36" s="424"/>
      <c r="C36" s="424"/>
      <c r="D36" s="424"/>
      <c r="E36" s="424"/>
      <c r="F36" s="534"/>
    </row>
    <row r="37" spans="1:6">
      <c r="A37" s="424"/>
      <c r="B37" s="424"/>
      <c r="C37" s="424"/>
      <c r="D37" s="424"/>
      <c r="E37" s="424"/>
      <c r="F37" s="534"/>
    </row>
    <row r="38" spans="1:6">
      <c r="A38" s="424"/>
      <c r="B38" s="424"/>
      <c r="C38" s="424"/>
      <c r="D38" s="424"/>
      <c r="E38" s="424"/>
      <c r="F38" s="534"/>
    </row>
    <row r="39" spans="1:6">
      <c r="A39" s="424"/>
      <c r="B39" s="424"/>
      <c r="C39" s="424"/>
      <c r="D39" s="424"/>
      <c r="E39" s="424"/>
      <c r="F39" s="534"/>
    </row>
    <row r="40" spans="1:6">
      <c r="A40" s="424"/>
      <c r="B40" s="424"/>
      <c r="C40" s="424"/>
      <c r="D40" s="424"/>
      <c r="E40" s="424"/>
      <c r="F40" s="534"/>
    </row>
    <row r="41" spans="1:6">
      <c r="A41" s="424"/>
      <c r="B41" s="424"/>
      <c r="C41" s="424"/>
      <c r="D41" s="424"/>
      <c r="E41" s="424"/>
      <c r="F41" s="534"/>
    </row>
    <row r="42" spans="1:6">
      <c r="A42" s="424"/>
      <c r="B42" s="424"/>
      <c r="C42" s="424"/>
      <c r="D42" s="424"/>
      <c r="E42" s="424"/>
      <c r="F42" s="534"/>
    </row>
    <row r="43" spans="1:6">
      <c r="A43" s="424"/>
      <c r="B43" s="424"/>
      <c r="C43" s="424"/>
      <c r="D43" s="424"/>
      <c r="E43" s="424"/>
      <c r="F43" s="534"/>
    </row>
    <row r="44" spans="1:6">
      <c r="A44" s="424"/>
      <c r="B44" s="424"/>
      <c r="C44" s="424"/>
      <c r="D44" s="424"/>
      <c r="E44" s="424"/>
      <c r="F44" s="534"/>
    </row>
    <row r="45" spans="1:6">
      <c r="A45" s="424"/>
      <c r="B45" s="424"/>
      <c r="C45" s="424"/>
      <c r="D45" s="424"/>
      <c r="E45" s="424"/>
      <c r="F45" s="534"/>
    </row>
    <row r="46" spans="1:6">
      <c r="A46" s="424"/>
      <c r="B46" s="424"/>
      <c r="C46" s="424"/>
      <c r="D46" s="424"/>
      <c r="E46" s="424"/>
      <c r="F46" s="534"/>
    </row>
    <row r="47" spans="1:6">
      <c r="A47" s="424"/>
      <c r="B47" s="424"/>
      <c r="C47" s="424"/>
      <c r="D47" s="424"/>
      <c r="E47" s="424"/>
      <c r="F47" s="534"/>
    </row>
    <row r="48" spans="1:6">
      <c r="A48" s="424"/>
      <c r="B48" s="424"/>
      <c r="C48" s="424"/>
      <c r="D48" s="424"/>
      <c r="E48" s="424"/>
      <c r="F48" s="534"/>
    </row>
    <row r="49" spans="1:6">
      <c r="A49" s="424"/>
      <c r="B49" s="424"/>
      <c r="C49" s="424"/>
      <c r="D49" s="424"/>
      <c r="E49" s="424"/>
      <c r="F49" s="534"/>
    </row>
    <row r="50" spans="1:6">
      <c r="A50" s="424"/>
      <c r="B50" s="424"/>
      <c r="C50" s="424"/>
      <c r="D50" s="424"/>
      <c r="E50" s="424"/>
      <c r="F50" s="534"/>
    </row>
    <row r="51" spans="1:6">
      <c r="A51" s="424"/>
      <c r="B51" s="424"/>
      <c r="C51" s="424"/>
      <c r="D51" s="424"/>
      <c r="E51" s="424"/>
      <c r="F51" s="534"/>
    </row>
    <row r="52" spans="1:6">
      <c r="A52" s="424"/>
      <c r="B52" s="424"/>
      <c r="C52" s="424"/>
      <c r="D52" s="424"/>
      <c r="E52" s="424"/>
      <c r="F52" s="534"/>
    </row>
    <row r="53" spans="1:6">
      <c r="A53" s="424"/>
      <c r="B53" s="424"/>
      <c r="C53" s="424"/>
      <c r="D53" s="424"/>
      <c r="E53" s="424"/>
      <c r="F53" s="534"/>
    </row>
    <row r="54" spans="1:6">
      <c r="A54" s="424"/>
      <c r="B54" s="424"/>
      <c r="C54" s="424"/>
      <c r="D54" s="424"/>
      <c r="E54" s="424"/>
      <c r="F54" s="534"/>
    </row>
  </sheetData>
  <mergeCells count="2">
    <mergeCell ref="B18:F18"/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FF00"/>
  </sheetPr>
  <dimension ref="A1:H42"/>
  <sheetViews>
    <sheetView topLeftCell="A8" workbookViewId="0">
      <selection sqref="A1:F22"/>
    </sheetView>
  </sheetViews>
  <sheetFormatPr defaultRowHeight="15"/>
  <cols>
    <col min="1" max="1" width="38.7109375" style="160" customWidth="1"/>
    <col min="2" max="3" width="9.7109375" style="160" customWidth="1"/>
    <col min="4" max="5" width="9.140625" style="160"/>
    <col min="6" max="6" width="12.7109375" style="160" customWidth="1"/>
    <col min="7" max="7" width="10.140625" style="160" bestFit="1" customWidth="1"/>
    <col min="8" max="251" width="9.140625" style="160"/>
    <col min="252" max="252" width="38.7109375" style="160" customWidth="1"/>
    <col min="253" max="254" width="9.7109375" style="160" customWidth="1"/>
    <col min="255" max="256" width="9.140625" style="160"/>
    <col min="257" max="257" width="12.7109375" style="160" customWidth="1"/>
    <col min="258" max="258" width="10.140625" style="160" bestFit="1" customWidth="1"/>
    <col min="259" max="507" width="9.140625" style="160"/>
    <col min="508" max="508" width="38.7109375" style="160" customWidth="1"/>
    <col min="509" max="510" width="9.7109375" style="160" customWidth="1"/>
    <col min="511" max="512" width="9.140625" style="160"/>
    <col min="513" max="513" width="12.7109375" style="160" customWidth="1"/>
    <col min="514" max="514" width="10.140625" style="160" bestFit="1" customWidth="1"/>
    <col min="515" max="763" width="9.140625" style="160"/>
    <col min="764" max="764" width="38.7109375" style="160" customWidth="1"/>
    <col min="765" max="766" width="9.7109375" style="160" customWidth="1"/>
    <col min="767" max="768" width="9.140625" style="160"/>
    <col min="769" max="769" width="12.7109375" style="160" customWidth="1"/>
    <col min="770" max="770" width="10.140625" style="160" bestFit="1" customWidth="1"/>
    <col min="771" max="1019" width="9.140625" style="160"/>
    <col min="1020" max="1020" width="38.7109375" style="160" customWidth="1"/>
    <col min="1021" max="1022" width="9.7109375" style="160" customWidth="1"/>
    <col min="1023" max="1024" width="9.140625" style="160"/>
    <col min="1025" max="1025" width="12.7109375" style="160" customWidth="1"/>
    <col min="1026" max="1026" width="10.140625" style="160" bestFit="1" customWidth="1"/>
    <col min="1027" max="1275" width="9.140625" style="160"/>
    <col min="1276" max="1276" width="38.7109375" style="160" customWidth="1"/>
    <col min="1277" max="1278" width="9.7109375" style="160" customWidth="1"/>
    <col min="1279" max="1280" width="9.140625" style="160"/>
    <col min="1281" max="1281" width="12.7109375" style="160" customWidth="1"/>
    <col min="1282" max="1282" width="10.140625" style="160" bestFit="1" customWidth="1"/>
    <col min="1283" max="1531" width="9.140625" style="160"/>
    <col min="1532" max="1532" width="38.7109375" style="160" customWidth="1"/>
    <col min="1533" max="1534" width="9.7109375" style="160" customWidth="1"/>
    <col min="1535" max="1536" width="9.140625" style="160"/>
    <col min="1537" max="1537" width="12.7109375" style="160" customWidth="1"/>
    <col min="1538" max="1538" width="10.140625" style="160" bestFit="1" customWidth="1"/>
    <col min="1539" max="1787" width="9.140625" style="160"/>
    <col min="1788" max="1788" width="38.7109375" style="160" customWidth="1"/>
    <col min="1789" max="1790" width="9.7109375" style="160" customWidth="1"/>
    <col min="1791" max="1792" width="9.140625" style="160"/>
    <col min="1793" max="1793" width="12.7109375" style="160" customWidth="1"/>
    <col min="1794" max="1794" width="10.140625" style="160" bestFit="1" customWidth="1"/>
    <col min="1795" max="2043" width="9.140625" style="160"/>
    <col min="2044" max="2044" width="38.7109375" style="160" customWidth="1"/>
    <col min="2045" max="2046" width="9.7109375" style="160" customWidth="1"/>
    <col min="2047" max="2048" width="9.140625" style="160"/>
    <col min="2049" max="2049" width="12.7109375" style="160" customWidth="1"/>
    <col min="2050" max="2050" width="10.140625" style="160" bestFit="1" customWidth="1"/>
    <col min="2051" max="2299" width="9.140625" style="160"/>
    <col min="2300" max="2300" width="38.7109375" style="160" customWidth="1"/>
    <col min="2301" max="2302" width="9.7109375" style="160" customWidth="1"/>
    <col min="2303" max="2304" width="9.140625" style="160"/>
    <col min="2305" max="2305" width="12.7109375" style="160" customWidth="1"/>
    <col min="2306" max="2306" width="10.140625" style="160" bestFit="1" customWidth="1"/>
    <col min="2307" max="2555" width="9.140625" style="160"/>
    <col min="2556" max="2556" width="38.7109375" style="160" customWidth="1"/>
    <col min="2557" max="2558" width="9.7109375" style="160" customWidth="1"/>
    <col min="2559" max="2560" width="9.140625" style="160"/>
    <col min="2561" max="2561" width="12.7109375" style="160" customWidth="1"/>
    <col min="2562" max="2562" width="10.140625" style="160" bestFit="1" customWidth="1"/>
    <col min="2563" max="2811" width="9.140625" style="160"/>
    <col min="2812" max="2812" width="38.7109375" style="160" customWidth="1"/>
    <col min="2813" max="2814" width="9.7109375" style="160" customWidth="1"/>
    <col min="2815" max="2816" width="9.140625" style="160"/>
    <col min="2817" max="2817" width="12.7109375" style="160" customWidth="1"/>
    <col min="2818" max="2818" width="10.140625" style="160" bestFit="1" customWidth="1"/>
    <col min="2819" max="3067" width="9.140625" style="160"/>
    <col min="3068" max="3068" width="38.7109375" style="160" customWidth="1"/>
    <col min="3069" max="3070" width="9.7109375" style="160" customWidth="1"/>
    <col min="3071" max="3072" width="9.140625" style="160"/>
    <col min="3073" max="3073" width="12.7109375" style="160" customWidth="1"/>
    <col min="3074" max="3074" width="10.140625" style="160" bestFit="1" customWidth="1"/>
    <col min="3075" max="3323" width="9.140625" style="160"/>
    <col min="3324" max="3324" width="38.7109375" style="160" customWidth="1"/>
    <col min="3325" max="3326" width="9.7109375" style="160" customWidth="1"/>
    <col min="3327" max="3328" width="9.140625" style="160"/>
    <col min="3329" max="3329" width="12.7109375" style="160" customWidth="1"/>
    <col min="3330" max="3330" width="10.140625" style="160" bestFit="1" customWidth="1"/>
    <col min="3331" max="3579" width="9.140625" style="160"/>
    <col min="3580" max="3580" width="38.7109375" style="160" customWidth="1"/>
    <col min="3581" max="3582" width="9.7109375" style="160" customWidth="1"/>
    <col min="3583" max="3584" width="9.140625" style="160"/>
    <col min="3585" max="3585" width="12.7109375" style="160" customWidth="1"/>
    <col min="3586" max="3586" width="10.140625" style="160" bestFit="1" customWidth="1"/>
    <col min="3587" max="3835" width="9.140625" style="160"/>
    <col min="3836" max="3836" width="38.7109375" style="160" customWidth="1"/>
    <col min="3837" max="3838" width="9.7109375" style="160" customWidth="1"/>
    <col min="3839" max="3840" width="9.140625" style="160"/>
    <col min="3841" max="3841" width="12.7109375" style="160" customWidth="1"/>
    <col min="3842" max="3842" width="10.140625" style="160" bestFit="1" customWidth="1"/>
    <col min="3843" max="4091" width="9.140625" style="160"/>
    <col min="4092" max="4092" width="38.7109375" style="160" customWidth="1"/>
    <col min="4093" max="4094" width="9.7109375" style="160" customWidth="1"/>
    <col min="4095" max="4096" width="9.140625" style="160"/>
    <col min="4097" max="4097" width="12.7109375" style="160" customWidth="1"/>
    <col min="4098" max="4098" width="10.140625" style="160" bestFit="1" customWidth="1"/>
    <col min="4099" max="4347" width="9.140625" style="160"/>
    <col min="4348" max="4348" width="38.7109375" style="160" customWidth="1"/>
    <col min="4349" max="4350" width="9.7109375" style="160" customWidth="1"/>
    <col min="4351" max="4352" width="9.140625" style="160"/>
    <col min="4353" max="4353" width="12.7109375" style="160" customWidth="1"/>
    <col min="4354" max="4354" width="10.140625" style="160" bestFit="1" customWidth="1"/>
    <col min="4355" max="4603" width="9.140625" style="160"/>
    <col min="4604" max="4604" width="38.7109375" style="160" customWidth="1"/>
    <col min="4605" max="4606" width="9.7109375" style="160" customWidth="1"/>
    <col min="4607" max="4608" width="9.140625" style="160"/>
    <col min="4609" max="4609" width="12.7109375" style="160" customWidth="1"/>
    <col min="4610" max="4610" width="10.140625" style="160" bestFit="1" customWidth="1"/>
    <col min="4611" max="4859" width="9.140625" style="160"/>
    <col min="4860" max="4860" width="38.7109375" style="160" customWidth="1"/>
    <col min="4861" max="4862" width="9.7109375" style="160" customWidth="1"/>
    <col min="4863" max="4864" width="9.140625" style="160"/>
    <col min="4865" max="4865" width="12.7109375" style="160" customWidth="1"/>
    <col min="4866" max="4866" width="10.140625" style="160" bestFit="1" customWidth="1"/>
    <col min="4867" max="5115" width="9.140625" style="160"/>
    <col min="5116" max="5116" width="38.7109375" style="160" customWidth="1"/>
    <col min="5117" max="5118" width="9.7109375" style="160" customWidth="1"/>
    <col min="5119" max="5120" width="9.140625" style="160"/>
    <col min="5121" max="5121" width="12.7109375" style="160" customWidth="1"/>
    <col min="5122" max="5122" width="10.140625" style="160" bestFit="1" customWidth="1"/>
    <col min="5123" max="5371" width="9.140625" style="160"/>
    <col min="5372" max="5372" width="38.7109375" style="160" customWidth="1"/>
    <col min="5373" max="5374" width="9.7109375" style="160" customWidth="1"/>
    <col min="5375" max="5376" width="9.140625" style="160"/>
    <col min="5377" max="5377" width="12.7109375" style="160" customWidth="1"/>
    <col min="5378" max="5378" width="10.140625" style="160" bestFit="1" customWidth="1"/>
    <col min="5379" max="5627" width="9.140625" style="160"/>
    <col min="5628" max="5628" width="38.7109375" style="160" customWidth="1"/>
    <col min="5629" max="5630" width="9.7109375" style="160" customWidth="1"/>
    <col min="5631" max="5632" width="9.140625" style="160"/>
    <col min="5633" max="5633" width="12.7109375" style="160" customWidth="1"/>
    <col min="5634" max="5634" width="10.140625" style="160" bestFit="1" customWidth="1"/>
    <col min="5635" max="5883" width="9.140625" style="160"/>
    <col min="5884" max="5884" width="38.7109375" style="160" customWidth="1"/>
    <col min="5885" max="5886" width="9.7109375" style="160" customWidth="1"/>
    <col min="5887" max="5888" width="9.140625" style="160"/>
    <col min="5889" max="5889" width="12.7109375" style="160" customWidth="1"/>
    <col min="5890" max="5890" width="10.140625" style="160" bestFit="1" customWidth="1"/>
    <col min="5891" max="6139" width="9.140625" style="160"/>
    <col min="6140" max="6140" width="38.7109375" style="160" customWidth="1"/>
    <col min="6141" max="6142" width="9.7109375" style="160" customWidth="1"/>
    <col min="6143" max="6144" width="9.140625" style="160"/>
    <col min="6145" max="6145" width="12.7109375" style="160" customWidth="1"/>
    <col min="6146" max="6146" width="10.140625" style="160" bestFit="1" customWidth="1"/>
    <col min="6147" max="6395" width="9.140625" style="160"/>
    <col min="6396" max="6396" width="38.7109375" style="160" customWidth="1"/>
    <col min="6397" max="6398" width="9.7109375" style="160" customWidth="1"/>
    <col min="6399" max="6400" width="9.140625" style="160"/>
    <col min="6401" max="6401" width="12.7109375" style="160" customWidth="1"/>
    <col min="6402" max="6402" width="10.140625" style="160" bestFit="1" customWidth="1"/>
    <col min="6403" max="6651" width="9.140625" style="160"/>
    <col min="6652" max="6652" width="38.7109375" style="160" customWidth="1"/>
    <col min="6653" max="6654" width="9.7109375" style="160" customWidth="1"/>
    <col min="6655" max="6656" width="9.140625" style="160"/>
    <col min="6657" max="6657" width="12.7109375" style="160" customWidth="1"/>
    <col min="6658" max="6658" width="10.140625" style="160" bestFit="1" customWidth="1"/>
    <col min="6659" max="6907" width="9.140625" style="160"/>
    <col min="6908" max="6908" width="38.7109375" style="160" customWidth="1"/>
    <col min="6909" max="6910" width="9.7109375" style="160" customWidth="1"/>
    <col min="6911" max="6912" width="9.140625" style="160"/>
    <col min="6913" max="6913" width="12.7109375" style="160" customWidth="1"/>
    <col min="6914" max="6914" width="10.140625" style="160" bestFit="1" customWidth="1"/>
    <col min="6915" max="7163" width="9.140625" style="160"/>
    <col min="7164" max="7164" width="38.7109375" style="160" customWidth="1"/>
    <col min="7165" max="7166" width="9.7109375" style="160" customWidth="1"/>
    <col min="7167" max="7168" width="9.140625" style="160"/>
    <col min="7169" max="7169" width="12.7109375" style="160" customWidth="1"/>
    <col min="7170" max="7170" width="10.140625" style="160" bestFit="1" customWidth="1"/>
    <col min="7171" max="7419" width="9.140625" style="160"/>
    <col min="7420" max="7420" width="38.7109375" style="160" customWidth="1"/>
    <col min="7421" max="7422" width="9.7109375" style="160" customWidth="1"/>
    <col min="7423" max="7424" width="9.140625" style="160"/>
    <col min="7425" max="7425" width="12.7109375" style="160" customWidth="1"/>
    <col min="7426" max="7426" width="10.140625" style="160" bestFit="1" customWidth="1"/>
    <col min="7427" max="7675" width="9.140625" style="160"/>
    <col min="7676" max="7676" width="38.7109375" style="160" customWidth="1"/>
    <col min="7677" max="7678" width="9.7109375" style="160" customWidth="1"/>
    <col min="7679" max="7680" width="9.140625" style="160"/>
    <col min="7681" max="7681" width="12.7109375" style="160" customWidth="1"/>
    <col min="7682" max="7682" width="10.140625" style="160" bestFit="1" customWidth="1"/>
    <col min="7683" max="7931" width="9.140625" style="160"/>
    <col min="7932" max="7932" width="38.7109375" style="160" customWidth="1"/>
    <col min="7933" max="7934" width="9.7109375" style="160" customWidth="1"/>
    <col min="7935" max="7936" width="9.140625" style="160"/>
    <col min="7937" max="7937" width="12.7109375" style="160" customWidth="1"/>
    <col min="7938" max="7938" width="10.140625" style="160" bestFit="1" customWidth="1"/>
    <col min="7939" max="8187" width="9.140625" style="160"/>
    <col min="8188" max="8188" width="38.7109375" style="160" customWidth="1"/>
    <col min="8189" max="8190" width="9.7109375" style="160" customWidth="1"/>
    <col min="8191" max="8192" width="9.140625" style="160"/>
    <col min="8193" max="8193" width="12.7109375" style="160" customWidth="1"/>
    <col min="8194" max="8194" width="10.140625" style="160" bestFit="1" customWidth="1"/>
    <col min="8195" max="8443" width="9.140625" style="160"/>
    <col min="8444" max="8444" width="38.7109375" style="160" customWidth="1"/>
    <col min="8445" max="8446" width="9.7109375" style="160" customWidth="1"/>
    <col min="8447" max="8448" width="9.140625" style="160"/>
    <col min="8449" max="8449" width="12.7109375" style="160" customWidth="1"/>
    <col min="8450" max="8450" width="10.140625" style="160" bestFit="1" customWidth="1"/>
    <col min="8451" max="8699" width="9.140625" style="160"/>
    <col min="8700" max="8700" width="38.7109375" style="160" customWidth="1"/>
    <col min="8701" max="8702" width="9.7109375" style="160" customWidth="1"/>
    <col min="8703" max="8704" width="9.140625" style="160"/>
    <col min="8705" max="8705" width="12.7109375" style="160" customWidth="1"/>
    <col min="8706" max="8706" width="10.140625" style="160" bestFit="1" customWidth="1"/>
    <col min="8707" max="8955" width="9.140625" style="160"/>
    <col min="8956" max="8956" width="38.7109375" style="160" customWidth="1"/>
    <col min="8957" max="8958" width="9.7109375" style="160" customWidth="1"/>
    <col min="8959" max="8960" width="9.140625" style="160"/>
    <col min="8961" max="8961" width="12.7109375" style="160" customWidth="1"/>
    <col min="8962" max="8962" width="10.140625" style="160" bestFit="1" customWidth="1"/>
    <col min="8963" max="9211" width="9.140625" style="160"/>
    <col min="9212" max="9212" width="38.7109375" style="160" customWidth="1"/>
    <col min="9213" max="9214" width="9.7109375" style="160" customWidth="1"/>
    <col min="9215" max="9216" width="9.140625" style="160"/>
    <col min="9217" max="9217" width="12.7109375" style="160" customWidth="1"/>
    <col min="9218" max="9218" width="10.140625" style="160" bestFit="1" customWidth="1"/>
    <col min="9219" max="9467" width="9.140625" style="160"/>
    <col min="9468" max="9468" width="38.7109375" style="160" customWidth="1"/>
    <col min="9469" max="9470" width="9.7109375" style="160" customWidth="1"/>
    <col min="9471" max="9472" width="9.140625" style="160"/>
    <col min="9473" max="9473" width="12.7109375" style="160" customWidth="1"/>
    <col min="9474" max="9474" width="10.140625" style="160" bestFit="1" customWidth="1"/>
    <col min="9475" max="9723" width="9.140625" style="160"/>
    <col min="9724" max="9724" width="38.7109375" style="160" customWidth="1"/>
    <col min="9725" max="9726" width="9.7109375" style="160" customWidth="1"/>
    <col min="9727" max="9728" width="9.140625" style="160"/>
    <col min="9729" max="9729" width="12.7109375" style="160" customWidth="1"/>
    <col min="9730" max="9730" width="10.140625" style="160" bestFit="1" customWidth="1"/>
    <col min="9731" max="9979" width="9.140625" style="160"/>
    <col min="9980" max="9980" width="38.7109375" style="160" customWidth="1"/>
    <col min="9981" max="9982" width="9.7109375" style="160" customWidth="1"/>
    <col min="9983" max="9984" width="9.140625" style="160"/>
    <col min="9985" max="9985" width="12.7109375" style="160" customWidth="1"/>
    <col min="9986" max="9986" width="10.140625" style="160" bestFit="1" customWidth="1"/>
    <col min="9987" max="10235" width="9.140625" style="160"/>
    <col min="10236" max="10236" width="38.7109375" style="160" customWidth="1"/>
    <col min="10237" max="10238" width="9.7109375" style="160" customWidth="1"/>
    <col min="10239" max="10240" width="9.140625" style="160"/>
    <col min="10241" max="10241" width="12.7109375" style="160" customWidth="1"/>
    <col min="10242" max="10242" width="10.140625" style="160" bestFit="1" customWidth="1"/>
    <col min="10243" max="10491" width="9.140625" style="160"/>
    <col min="10492" max="10492" width="38.7109375" style="160" customWidth="1"/>
    <col min="10493" max="10494" width="9.7109375" style="160" customWidth="1"/>
    <col min="10495" max="10496" width="9.140625" style="160"/>
    <col min="10497" max="10497" width="12.7109375" style="160" customWidth="1"/>
    <col min="10498" max="10498" width="10.140625" style="160" bestFit="1" customWidth="1"/>
    <col min="10499" max="10747" width="9.140625" style="160"/>
    <col min="10748" max="10748" width="38.7109375" style="160" customWidth="1"/>
    <col min="10749" max="10750" width="9.7109375" style="160" customWidth="1"/>
    <col min="10751" max="10752" width="9.140625" style="160"/>
    <col min="10753" max="10753" width="12.7109375" style="160" customWidth="1"/>
    <col min="10754" max="10754" width="10.140625" style="160" bestFit="1" customWidth="1"/>
    <col min="10755" max="11003" width="9.140625" style="160"/>
    <col min="11004" max="11004" width="38.7109375" style="160" customWidth="1"/>
    <col min="11005" max="11006" width="9.7109375" style="160" customWidth="1"/>
    <col min="11007" max="11008" width="9.140625" style="160"/>
    <col min="11009" max="11009" width="12.7109375" style="160" customWidth="1"/>
    <col min="11010" max="11010" width="10.140625" style="160" bestFit="1" customWidth="1"/>
    <col min="11011" max="11259" width="9.140625" style="160"/>
    <col min="11260" max="11260" width="38.7109375" style="160" customWidth="1"/>
    <col min="11261" max="11262" width="9.7109375" style="160" customWidth="1"/>
    <col min="11263" max="11264" width="9.140625" style="160"/>
    <col min="11265" max="11265" width="12.7109375" style="160" customWidth="1"/>
    <col min="11266" max="11266" width="10.140625" style="160" bestFit="1" customWidth="1"/>
    <col min="11267" max="11515" width="9.140625" style="160"/>
    <col min="11516" max="11516" width="38.7109375" style="160" customWidth="1"/>
    <col min="11517" max="11518" width="9.7109375" style="160" customWidth="1"/>
    <col min="11519" max="11520" width="9.140625" style="160"/>
    <col min="11521" max="11521" width="12.7109375" style="160" customWidth="1"/>
    <col min="11522" max="11522" width="10.140625" style="160" bestFit="1" customWidth="1"/>
    <col min="11523" max="11771" width="9.140625" style="160"/>
    <col min="11772" max="11772" width="38.7109375" style="160" customWidth="1"/>
    <col min="11773" max="11774" width="9.7109375" style="160" customWidth="1"/>
    <col min="11775" max="11776" width="9.140625" style="160"/>
    <col min="11777" max="11777" width="12.7109375" style="160" customWidth="1"/>
    <col min="11778" max="11778" width="10.140625" style="160" bestFit="1" customWidth="1"/>
    <col min="11779" max="12027" width="9.140625" style="160"/>
    <col min="12028" max="12028" width="38.7109375" style="160" customWidth="1"/>
    <col min="12029" max="12030" width="9.7109375" style="160" customWidth="1"/>
    <col min="12031" max="12032" width="9.140625" style="160"/>
    <col min="12033" max="12033" width="12.7109375" style="160" customWidth="1"/>
    <col min="12034" max="12034" width="10.140625" style="160" bestFit="1" customWidth="1"/>
    <col min="12035" max="12283" width="9.140625" style="160"/>
    <col min="12284" max="12284" width="38.7109375" style="160" customWidth="1"/>
    <col min="12285" max="12286" width="9.7109375" style="160" customWidth="1"/>
    <col min="12287" max="12288" width="9.140625" style="160"/>
    <col min="12289" max="12289" width="12.7109375" style="160" customWidth="1"/>
    <col min="12290" max="12290" width="10.140625" style="160" bestFit="1" customWidth="1"/>
    <col min="12291" max="12539" width="9.140625" style="160"/>
    <col min="12540" max="12540" width="38.7109375" style="160" customWidth="1"/>
    <col min="12541" max="12542" width="9.7109375" style="160" customWidth="1"/>
    <col min="12543" max="12544" width="9.140625" style="160"/>
    <col min="12545" max="12545" width="12.7109375" style="160" customWidth="1"/>
    <col min="12546" max="12546" width="10.140625" style="160" bestFit="1" customWidth="1"/>
    <col min="12547" max="12795" width="9.140625" style="160"/>
    <col min="12796" max="12796" width="38.7109375" style="160" customWidth="1"/>
    <col min="12797" max="12798" width="9.7109375" style="160" customWidth="1"/>
    <col min="12799" max="12800" width="9.140625" style="160"/>
    <col min="12801" max="12801" width="12.7109375" style="160" customWidth="1"/>
    <col min="12802" max="12802" width="10.140625" style="160" bestFit="1" customWidth="1"/>
    <col min="12803" max="13051" width="9.140625" style="160"/>
    <col min="13052" max="13052" width="38.7109375" style="160" customWidth="1"/>
    <col min="13053" max="13054" width="9.7109375" style="160" customWidth="1"/>
    <col min="13055" max="13056" width="9.140625" style="160"/>
    <col min="13057" max="13057" width="12.7109375" style="160" customWidth="1"/>
    <col min="13058" max="13058" width="10.140625" style="160" bestFit="1" customWidth="1"/>
    <col min="13059" max="13307" width="9.140625" style="160"/>
    <col min="13308" max="13308" width="38.7109375" style="160" customWidth="1"/>
    <col min="13309" max="13310" width="9.7109375" style="160" customWidth="1"/>
    <col min="13311" max="13312" width="9.140625" style="160"/>
    <col min="13313" max="13313" width="12.7109375" style="160" customWidth="1"/>
    <col min="13314" max="13314" width="10.140625" style="160" bestFit="1" customWidth="1"/>
    <col min="13315" max="13563" width="9.140625" style="160"/>
    <col min="13564" max="13564" width="38.7109375" style="160" customWidth="1"/>
    <col min="13565" max="13566" width="9.7109375" style="160" customWidth="1"/>
    <col min="13567" max="13568" width="9.140625" style="160"/>
    <col min="13569" max="13569" width="12.7109375" style="160" customWidth="1"/>
    <col min="13570" max="13570" width="10.140625" style="160" bestFit="1" customWidth="1"/>
    <col min="13571" max="13819" width="9.140625" style="160"/>
    <col min="13820" max="13820" width="38.7109375" style="160" customWidth="1"/>
    <col min="13821" max="13822" width="9.7109375" style="160" customWidth="1"/>
    <col min="13823" max="13824" width="9.140625" style="160"/>
    <col min="13825" max="13825" width="12.7109375" style="160" customWidth="1"/>
    <col min="13826" max="13826" width="10.140625" style="160" bestFit="1" customWidth="1"/>
    <col min="13827" max="14075" width="9.140625" style="160"/>
    <col min="14076" max="14076" width="38.7109375" style="160" customWidth="1"/>
    <col min="14077" max="14078" width="9.7109375" style="160" customWidth="1"/>
    <col min="14079" max="14080" width="9.140625" style="160"/>
    <col min="14081" max="14081" width="12.7109375" style="160" customWidth="1"/>
    <col min="14082" max="14082" width="10.140625" style="160" bestFit="1" customWidth="1"/>
    <col min="14083" max="14331" width="9.140625" style="160"/>
    <col min="14332" max="14332" width="38.7109375" style="160" customWidth="1"/>
    <col min="14333" max="14334" width="9.7109375" style="160" customWidth="1"/>
    <col min="14335" max="14336" width="9.140625" style="160"/>
    <col min="14337" max="14337" width="12.7109375" style="160" customWidth="1"/>
    <col min="14338" max="14338" width="10.140625" style="160" bestFit="1" customWidth="1"/>
    <col min="14339" max="14587" width="9.140625" style="160"/>
    <col min="14588" max="14588" width="38.7109375" style="160" customWidth="1"/>
    <col min="14589" max="14590" width="9.7109375" style="160" customWidth="1"/>
    <col min="14591" max="14592" width="9.140625" style="160"/>
    <col min="14593" max="14593" width="12.7109375" style="160" customWidth="1"/>
    <col min="14594" max="14594" width="10.140625" style="160" bestFit="1" customWidth="1"/>
    <col min="14595" max="14843" width="9.140625" style="160"/>
    <col min="14844" max="14844" width="38.7109375" style="160" customWidth="1"/>
    <col min="14845" max="14846" width="9.7109375" style="160" customWidth="1"/>
    <col min="14847" max="14848" width="9.140625" style="160"/>
    <col min="14849" max="14849" width="12.7109375" style="160" customWidth="1"/>
    <col min="14850" max="14850" width="10.140625" style="160" bestFit="1" customWidth="1"/>
    <col min="14851" max="15099" width="9.140625" style="160"/>
    <col min="15100" max="15100" width="38.7109375" style="160" customWidth="1"/>
    <col min="15101" max="15102" width="9.7109375" style="160" customWidth="1"/>
    <col min="15103" max="15104" width="9.140625" style="160"/>
    <col min="15105" max="15105" width="12.7109375" style="160" customWidth="1"/>
    <col min="15106" max="15106" width="10.140625" style="160" bestFit="1" customWidth="1"/>
    <col min="15107" max="15355" width="9.140625" style="160"/>
    <col min="15356" max="15356" width="38.7109375" style="160" customWidth="1"/>
    <col min="15357" max="15358" width="9.7109375" style="160" customWidth="1"/>
    <col min="15359" max="15360" width="9.140625" style="160"/>
    <col min="15361" max="15361" width="12.7109375" style="160" customWidth="1"/>
    <col min="15362" max="15362" width="10.140625" style="160" bestFit="1" customWidth="1"/>
    <col min="15363" max="15611" width="9.140625" style="160"/>
    <col min="15612" max="15612" width="38.7109375" style="160" customWidth="1"/>
    <col min="15613" max="15614" width="9.7109375" style="160" customWidth="1"/>
    <col min="15615" max="15616" width="9.140625" style="160"/>
    <col min="15617" max="15617" width="12.7109375" style="160" customWidth="1"/>
    <col min="15618" max="15618" width="10.140625" style="160" bestFit="1" customWidth="1"/>
    <col min="15619" max="15867" width="9.140625" style="160"/>
    <col min="15868" max="15868" width="38.7109375" style="160" customWidth="1"/>
    <col min="15869" max="15870" width="9.7109375" style="160" customWidth="1"/>
    <col min="15871" max="15872" width="9.140625" style="160"/>
    <col min="15873" max="15873" width="12.7109375" style="160" customWidth="1"/>
    <col min="15874" max="15874" width="10.140625" style="160" bestFit="1" customWidth="1"/>
    <col min="15875" max="16123" width="9.140625" style="160"/>
    <col min="16124" max="16124" width="38.7109375" style="160" customWidth="1"/>
    <col min="16125" max="16126" width="9.7109375" style="160" customWidth="1"/>
    <col min="16127" max="16128" width="9.140625" style="160"/>
    <col min="16129" max="16129" width="12.7109375" style="160" customWidth="1"/>
    <col min="16130" max="16130" width="10.140625" style="160" bestFit="1" customWidth="1"/>
    <col min="16131" max="16384" width="9.140625" style="160"/>
  </cols>
  <sheetData>
    <row r="1" spans="1:8" s="426" customFormat="1" ht="20.100000000000001" customHeight="1">
      <c r="A1" s="858" t="s">
        <v>333</v>
      </c>
      <c r="B1" s="858"/>
      <c r="C1" s="858"/>
      <c r="D1" s="858"/>
      <c r="E1" s="858"/>
      <c r="F1" s="858"/>
    </row>
    <row r="2" spans="1:8" ht="20.100000000000001" customHeight="1">
      <c r="A2" s="428"/>
      <c r="B2" s="163"/>
    </row>
    <row r="3" spans="1:8" ht="30" customHeight="1">
      <c r="A3" s="399"/>
      <c r="B3" s="40">
        <v>2018</v>
      </c>
      <c r="C3" s="472">
        <v>2019</v>
      </c>
      <c r="D3" s="472">
        <v>2020</v>
      </c>
      <c r="E3" s="472">
        <v>2021</v>
      </c>
      <c r="F3" s="148" t="s">
        <v>173</v>
      </c>
    </row>
    <row r="4" spans="1:8" ht="18" customHeight="1">
      <c r="A4" s="401"/>
      <c r="B4" s="429"/>
      <c r="C4" s="429"/>
      <c r="D4" s="429"/>
      <c r="E4" s="429"/>
      <c r="F4" s="429"/>
    </row>
    <row r="5" spans="1:8" ht="18" customHeight="1">
      <c r="A5" s="401"/>
      <c r="B5" s="855" t="s">
        <v>334</v>
      </c>
      <c r="C5" s="855"/>
      <c r="D5" s="855"/>
      <c r="E5" s="855"/>
      <c r="F5" s="855"/>
    </row>
    <row r="6" spans="1:8" s="433" customFormat="1" ht="18" customHeight="1">
      <c r="A6" s="427" t="s">
        <v>335</v>
      </c>
      <c r="B6" s="430"/>
      <c r="C6" s="430"/>
      <c r="D6" s="430"/>
      <c r="E6" s="430"/>
      <c r="F6" s="536"/>
      <c r="G6" s="431"/>
      <c r="H6" s="432"/>
    </row>
    <row r="7" spans="1:8" ht="18" customHeight="1">
      <c r="A7" s="434" t="s">
        <v>336</v>
      </c>
      <c r="B7" s="435"/>
      <c r="C7" s="417"/>
      <c r="D7" s="416"/>
      <c r="E7" s="417"/>
      <c r="F7" s="512"/>
      <c r="G7" s="161"/>
      <c r="H7" s="165"/>
    </row>
    <row r="8" spans="1:8" ht="18" customHeight="1">
      <c r="A8" s="434" t="s">
        <v>337</v>
      </c>
      <c r="B8" s="702">
        <v>880</v>
      </c>
      <c r="C8" s="702">
        <v>605.55999999999995</v>
      </c>
      <c r="D8" s="703">
        <v>875</v>
      </c>
      <c r="E8" s="703">
        <v>670.07</v>
      </c>
      <c r="F8" s="701">
        <v>730</v>
      </c>
      <c r="G8" s="161"/>
      <c r="H8" s="165"/>
    </row>
    <row r="9" spans="1:8" ht="18" customHeight="1">
      <c r="A9" s="434" t="s">
        <v>338</v>
      </c>
      <c r="B9" s="702">
        <v>3567</v>
      </c>
      <c r="C9" s="702">
        <v>4387</v>
      </c>
      <c r="D9" s="703">
        <v>4571</v>
      </c>
      <c r="E9" s="703">
        <v>3669</v>
      </c>
      <c r="F9" s="701">
        <v>3485.7</v>
      </c>
      <c r="G9" s="161"/>
      <c r="H9" s="165"/>
    </row>
    <row r="10" spans="1:8" ht="18" customHeight="1">
      <c r="A10" s="434" t="s">
        <v>339</v>
      </c>
      <c r="B10" s="702">
        <v>80</v>
      </c>
      <c r="C10" s="702">
        <v>31</v>
      </c>
      <c r="D10" s="703">
        <v>35</v>
      </c>
      <c r="E10" s="703">
        <v>179.5</v>
      </c>
      <c r="F10" s="701">
        <v>167.3</v>
      </c>
      <c r="G10" s="161"/>
      <c r="H10" s="165"/>
    </row>
    <row r="11" spans="1:8" ht="18" customHeight="1">
      <c r="A11" s="434" t="s">
        <v>340</v>
      </c>
      <c r="B11" s="702">
        <v>46</v>
      </c>
      <c r="C11" s="702">
        <v>22</v>
      </c>
      <c r="D11" s="703">
        <v>28</v>
      </c>
      <c r="E11" s="703">
        <v>23.41</v>
      </c>
      <c r="F11" s="701">
        <v>79.650000000000006</v>
      </c>
      <c r="G11" s="161"/>
    </row>
    <row r="12" spans="1:8" ht="18" customHeight="1">
      <c r="A12" s="437" t="s">
        <v>341</v>
      </c>
      <c r="B12" s="702">
        <v>590</v>
      </c>
      <c r="C12" s="702">
        <v>444</v>
      </c>
      <c r="D12" s="702">
        <v>444</v>
      </c>
      <c r="E12" s="703">
        <v>602.16</v>
      </c>
      <c r="F12" s="701">
        <v>535</v>
      </c>
      <c r="G12" s="161"/>
    </row>
    <row r="13" spans="1:8" ht="18" customHeight="1">
      <c r="A13" s="427"/>
      <c r="B13" s="427"/>
      <c r="F13" s="537"/>
    </row>
    <row r="14" spans="1:8" ht="18" customHeight="1">
      <c r="A14" s="427"/>
      <c r="B14" s="856" t="s">
        <v>342</v>
      </c>
      <c r="C14" s="856"/>
      <c r="D14" s="856"/>
      <c r="E14" s="856"/>
      <c r="F14" s="856"/>
    </row>
    <row r="15" spans="1:8" ht="18" customHeight="1">
      <c r="A15" s="427"/>
      <c r="B15" s="857"/>
      <c r="C15" s="857"/>
      <c r="D15" s="857"/>
      <c r="E15" s="857"/>
      <c r="F15" s="857"/>
    </row>
    <row r="16" spans="1:8" s="433" customFormat="1" ht="18" customHeight="1">
      <c r="A16" s="427" t="s">
        <v>309</v>
      </c>
      <c r="B16" s="430"/>
      <c r="C16" s="430"/>
      <c r="D16" s="430"/>
      <c r="E16" s="430"/>
    </row>
    <row r="17" spans="1:8" ht="18" customHeight="1">
      <c r="A17" s="434" t="s">
        <v>336</v>
      </c>
      <c r="B17" s="430"/>
      <c r="C17" s="430"/>
      <c r="D17" s="430"/>
      <c r="E17" s="430"/>
      <c r="F17" s="430"/>
    </row>
    <row r="18" spans="1:8" ht="18" customHeight="1">
      <c r="A18" s="434" t="s">
        <v>337</v>
      </c>
      <c r="B18" s="702">
        <v>97.237569060773481</v>
      </c>
      <c r="C18" s="702">
        <v>68.813636363636348</v>
      </c>
      <c r="D18" s="702">
        <v>144.49435233502874</v>
      </c>
      <c r="E18" s="702">
        <v>76.579428571428593</v>
      </c>
      <c r="F18" s="702">
        <f>(F8/E8)*100</f>
        <v>108.94384168818183</v>
      </c>
    </row>
    <row r="19" spans="1:8" ht="18" customHeight="1">
      <c r="A19" s="434" t="s">
        <v>338</v>
      </c>
      <c r="B19" s="702">
        <v>102.67702936096718</v>
      </c>
      <c r="C19" s="702">
        <v>122.98850574712642</v>
      </c>
      <c r="D19" s="702">
        <v>104.19421016640074</v>
      </c>
      <c r="E19" s="702">
        <v>80.266900021877049</v>
      </c>
      <c r="F19" s="702">
        <f>(F9/E9)*100</f>
        <v>95.004088307440711</v>
      </c>
    </row>
    <row r="20" spans="1:8" ht="18" customHeight="1">
      <c r="A20" s="434" t="s">
        <v>343</v>
      </c>
      <c r="B20" s="702">
        <v>97.560975609756099</v>
      </c>
      <c r="C20" s="702">
        <v>38.75</v>
      </c>
      <c r="D20" s="702">
        <v>112.90322580645163</v>
      </c>
      <c r="E20" s="702">
        <v>512.85714285714289</v>
      </c>
      <c r="F20" s="702">
        <f>(F10/E10)*100</f>
        <v>93.203342618384411</v>
      </c>
    </row>
    <row r="21" spans="1:8" ht="18" customHeight="1">
      <c r="A21" s="434" t="s">
        <v>340</v>
      </c>
      <c r="B21" s="702">
        <v>100</v>
      </c>
      <c r="C21" s="702">
        <v>47.826086956521742</v>
      </c>
      <c r="D21" s="702">
        <v>127.27272727272727</v>
      </c>
      <c r="E21" s="702">
        <v>83.607142857142861</v>
      </c>
      <c r="F21" s="702">
        <f>(F11/E11)*100</f>
        <v>340.23921401110641</v>
      </c>
    </row>
    <row r="22" spans="1:8" ht="18" customHeight="1">
      <c r="A22" s="437" t="s">
        <v>344</v>
      </c>
      <c r="B22" s="702">
        <v>177.55574949592224</v>
      </c>
      <c r="C22" s="702">
        <v>75.254237288135599</v>
      </c>
      <c r="D22" s="702">
        <v>100</v>
      </c>
      <c r="E22" s="702">
        <v>135.62162162162161</v>
      </c>
      <c r="F22" s="702">
        <f>(F12/E12)*100</f>
        <v>88.846818121429521</v>
      </c>
    </row>
    <row r="23" spans="1:8" ht="20.100000000000001" customHeight="1"/>
    <row r="24" spans="1:8" ht="20.100000000000001" customHeight="1">
      <c r="A24" s="438" t="s">
        <v>345</v>
      </c>
      <c r="B24" s="410"/>
      <c r="C24" s="410"/>
      <c r="D24" s="410"/>
      <c r="E24" s="410"/>
      <c r="F24" s="410"/>
      <c r="G24" s="410"/>
      <c r="H24" s="410"/>
    </row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42" spans="4:5">
      <c r="D42" s="164"/>
      <c r="E42" s="164"/>
    </row>
  </sheetData>
  <mergeCells count="4">
    <mergeCell ref="B5:F5"/>
    <mergeCell ref="B14:F14"/>
    <mergeCell ref="B15:F15"/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FF00"/>
  </sheetPr>
  <dimension ref="A1:Q43"/>
  <sheetViews>
    <sheetView topLeftCell="A8" workbookViewId="0">
      <selection sqref="A1:F22"/>
    </sheetView>
  </sheetViews>
  <sheetFormatPr defaultRowHeight="15"/>
  <cols>
    <col min="1" max="1" width="41.7109375" style="160" customWidth="1"/>
    <col min="2" max="3" width="9.7109375" style="160" customWidth="1"/>
    <col min="4" max="5" width="9.85546875" style="160" customWidth="1"/>
    <col min="6" max="6" width="10.28515625" style="160" customWidth="1"/>
    <col min="7" max="7" width="10.140625" style="160" bestFit="1" customWidth="1"/>
    <col min="8" max="251" width="9.140625" style="160"/>
    <col min="252" max="252" width="41.7109375" style="160" customWidth="1"/>
    <col min="253" max="254" width="9.7109375" style="160" customWidth="1"/>
    <col min="255" max="256" width="9.85546875" style="160" customWidth="1"/>
    <col min="257" max="257" width="10.28515625" style="160" customWidth="1"/>
    <col min="258" max="258" width="10.140625" style="160" bestFit="1" customWidth="1"/>
    <col min="259" max="259" width="9.28515625" style="160" bestFit="1" customWidth="1"/>
    <col min="260" max="507" width="9.140625" style="160"/>
    <col min="508" max="508" width="41.7109375" style="160" customWidth="1"/>
    <col min="509" max="510" width="9.7109375" style="160" customWidth="1"/>
    <col min="511" max="512" width="9.85546875" style="160" customWidth="1"/>
    <col min="513" max="513" width="10.28515625" style="160" customWidth="1"/>
    <col min="514" max="514" width="10.140625" style="160" bestFit="1" customWidth="1"/>
    <col min="515" max="515" width="9.28515625" style="160" bestFit="1" customWidth="1"/>
    <col min="516" max="763" width="9.140625" style="160"/>
    <col min="764" max="764" width="41.7109375" style="160" customWidth="1"/>
    <col min="765" max="766" width="9.7109375" style="160" customWidth="1"/>
    <col min="767" max="768" width="9.85546875" style="160" customWidth="1"/>
    <col min="769" max="769" width="10.28515625" style="160" customWidth="1"/>
    <col min="770" max="770" width="10.140625" style="160" bestFit="1" customWidth="1"/>
    <col min="771" max="771" width="9.28515625" style="160" bestFit="1" customWidth="1"/>
    <col min="772" max="1019" width="9.140625" style="160"/>
    <col min="1020" max="1020" width="41.7109375" style="160" customWidth="1"/>
    <col min="1021" max="1022" width="9.7109375" style="160" customWidth="1"/>
    <col min="1023" max="1024" width="9.85546875" style="160" customWidth="1"/>
    <col min="1025" max="1025" width="10.28515625" style="160" customWidth="1"/>
    <col min="1026" max="1026" width="10.140625" style="160" bestFit="1" customWidth="1"/>
    <col min="1027" max="1027" width="9.28515625" style="160" bestFit="1" customWidth="1"/>
    <col min="1028" max="1275" width="9.140625" style="160"/>
    <col min="1276" max="1276" width="41.7109375" style="160" customWidth="1"/>
    <col min="1277" max="1278" width="9.7109375" style="160" customWidth="1"/>
    <col min="1279" max="1280" width="9.85546875" style="160" customWidth="1"/>
    <col min="1281" max="1281" width="10.28515625" style="160" customWidth="1"/>
    <col min="1282" max="1282" width="10.140625" style="160" bestFit="1" customWidth="1"/>
    <col min="1283" max="1283" width="9.28515625" style="160" bestFit="1" customWidth="1"/>
    <col min="1284" max="1531" width="9.140625" style="160"/>
    <col min="1532" max="1532" width="41.7109375" style="160" customWidth="1"/>
    <col min="1533" max="1534" width="9.7109375" style="160" customWidth="1"/>
    <col min="1535" max="1536" width="9.85546875" style="160" customWidth="1"/>
    <col min="1537" max="1537" width="10.28515625" style="160" customWidth="1"/>
    <col min="1538" max="1538" width="10.140625" style="160" bestFit="1" customWidth="1"/>
    <col min="1539" max="1539" width="9.28515625" style="160" bestFit="1" customWidth="1"/>
    <col min="1540" max="1787" width="9.140625" style="160"/>
    <col min="1788" max="1788" width="41.7109375" style="160" customWidth="1"/>
    <col min="1789" max="1790" width="9.7109375" style="160" customWidth="1"/>
    <col min="1791" max="1792" width="9.85546875" style="160" customWidth="1"/>
    <col min="1793" max="1793" width="10.28515625" style="160" customWidth="1"/>
    <col min="1794" max="1794" width="10.140625" style="160" bestFit="1" customWidth="1"/>
    <col min="1795" max="1795" width="9.28515625" style="160" bestFit="1" customWidth="1"/>
    <col min="1796" max="2043" width="9.140625" style="160"/>
    <col min="2044" max="2044" width="41.7109375" style="160" customWidth="1"/>
    <col min="2045" max="2046" width="9.7109375" style="160" customWidth="1"/>
    <col min="2047" max="2048" width="9.85546875" style="160" customWidth="1"/>
    <col min="2049" max="2049" width="10.28515625" style="160" customWidth="1"/>
    <col min="2050" max="2050" width="10.140625" style="160" bestFit="1" customWidth="1"/>
    <col min="2051" max="2051" width="9.28515625" style="160" bestFit="1" customWidth="1"/>
    <col min="2052" max="2299" width="9.140625" style="160"/>
    <col min="2300" max="2300" width="41.7109375" style="160" customWidth="1"/>
    <col min="2301" max="2302" width="9.7109375" style="160" customWidth="1"/>
    <col min="2303" max="2304" width="9.85546875" style="160" customWidth="1"/>
    <col min="2305" max="2305" width="10.28515625" style="160" customWidth="1"/>
    <col min="2306" max="2306" width="10.140625" style="160" bestFit="1" customWidth="1"/>
    <col min="2307" max="2307" width="9.28515625" style="160" bestFit="1" customWidth="1"/>
    <col min="2308" max="2555" width="9.140625" style="160"/>
    <col min="2556" max="2556" width="41.7109375" style="160" customWidth="1"/>
    <col min="2557" max="2558" width="9.7109375" style="160" customWidth="1"/>
    <col min="2559" max="2560" width="9.85546875" style="160" customWidth="1"/>
    <col min="2561" max="2561" width="10.28515625" style="160" customWidth="1"/>
    <col min="2562" max="2562" width="10.140625" style="160" bestFit="1" customWidth="1"/>
    <col min="2563" max="2563" width="9.28515625" style="160" bestFit="1" customWidth="1"/>
    <col min="2564" max="2811" width="9.140625" style="160"/>
    <col min="2812" max="2812" width="41.7109375" style="160" customWidth="1"/>
    <col min="2813" max="2814" width="9.7109375" style="160" customWidth="1"/>
    <col min="2815" max="2816" width="9.85546875" style="160" customWidth="1"/>
    <col min="2817" max="2817" width="10.28515625" style="160" customWidth="1"/>
    <col min="2818" max="2818" width="10.140625" style="160" bestFit="1" customWidth="1"/>
    <col min="2819" max="2819" width="9.28515625" style="160" bestFit="1" customWidth="1"/>
    <col min="2820" max="3067" width="9.140625" style="160"/>
    <col min="3068" max="3068" width="41.7109375" style="160" customWidth="1"/>
    <col min="3069" max="3070" width="9.7109375" style="160" customWidth="1"/>
    <col min="3071" max="3072" width="9.85546875" style="160" customWidth="1"/>
    <col min="3073" max="3073" width="10.28515625" style="160" customWidth="1"/>
    <col min="3074" max="3074" width="10.140625" style="160" bestFit="1" customWidth="1"/>
    <col min="3075" max="3075" width="9.28515625" style="160" bestFit="1" customWidth="1"/>
    <col min="3076" max="3323" width="9.140625" style="160"/>
    <col min="3324" max="3324" width="41.7109375" style="160" customWidth="1"/>
    <col min="3325" max="3326" width="9.7109375" style="160" customWidth="1"/>
    <col min="3327" max="3328" width="9.85546875" style="160" customWidth="1"/>
    <col min="3329" max="3329" width="10.28515625" style="160" customWidth="1"/>
    <col min="3330" max="3330" width="10.140625" style="160" bestFit="1" customWidth="1"/>
    <col min="3331" max="3331" width="9.28515625" style="160" bestFit="1" customWidth="1"/>
    <col min="3332" max="3579" width="9.140625" style="160"/>
    <col min="3580" max="3580" width="41.7109375" style="160" customWidth="1"/>
    <col min="3581" max="3582" width="9.7109375" style="160" customWidth="1"/>
    <col min="3583" max="3584" width="9.85546875" style="160" customWidth="1"/>
    <col min="3585" max="3585" width="10.28515625" style="160" customWidth="1"/>
    <col min="3586" max="3586" width="10.140625" style="160" bestFit="1" customWidth="1"/>
    <col min="3587" max="3587" width="9.28515625" style="160" bestFit="1" customWidth="1"/>
    <col min="3588" max="3835" width="9.140625" style="160"/>
    <col min="3836" max="3836" width="41.7109375" style="160" customWidth="1"/>
    <col min="3837" max="3838" width="9.7109375" style="160" customWidth="1"/>
    <col min="3839" max="3840" width="9.85546875" style="160" customWidth="1"/>
    <col min="3841" max="3841" width="10.28515625" style="160" customWidth="1"/>
    <col min="3842" max="3842" width="10.140625" style="160" bestFit="1" customWidth="1"/>
    <col min="3843" max="3843" width="9.28515625" style="160" bestFit="1" customWidth="1"/>
    <col min="3844" max="4091" width="9.140625" style="160"/>
    <col min="4092" max="4092" width="41.7109375" style="160" customWidth="1"/>
    <col min="4093" max="4094" width="9.7109375" style="160" customWidth="1"/>
    <col min="4095" max="4096" width="9.85546875" style="160" customWidth="1"/>
    <col min="4097" max="4097" width="10.28515625" style="160" customWidth="1"/>
    <col min="4098" max="4098" width="10.140625" style="160" bestFit="1" customWidth="1"/>
    <col min="4099" max="4099" width="9.28515625" style="160" bestFit="1" customWidth="1"/>
    <col min="4100" max="4347" width="9.140625" style="160"/>
    <col min="4348" max="4348" width="41.7109375" style="160" customWidth="1"/>
    <col min="4349" max="4350" width="9.7109375" style="160" customWidth="1"/>
    <col min="4351" max="4352" width="9.85546875" style="160" customWidth="1"/>
    <col min="4353" max="4353" width="10.28515625" style="160" customWidth="1"/>
    <col min="4354" max="4354" width="10.140625" style="160" bestFit="1" customWidth="1"/>
    <col min="4355" max="4355" width="9.28515625" style="160" bestFit="1" customWidth="1"/>
    <col min="4356" max="4603" width="9.140625" style="160"/>
    <col min="4604" max="4604" width="41.7109375" style="160" customWidth="1"/>
    <col min="4605" max="4606" width="9.7109375" style="160" customWidth="1"/>
    <col min="4607" max="4608" width="9.85546875" style="160" customWidth="1"/>
    <col min="4609" max="4609" width="10.28515625" style="160" customWidth="1"/>
    <col min="4610" max="4610" width="10.140625" style="160" bestFit="1" customWidth="1"/>
    <col min="4611" max="4611" width="9.28515625" style="160" bestFit="1" customWidth="1"/>
    <col min="4612" max="4859" width="9.140625" style="160"/>
    <col min="4860" max="4860" width="41.7109375" style="160" customWidth="1"/>
    <col min="4861" max="4862" width="9.7109375" style="160" customWidth="1"/>
    <col min="4863" max="4864" width="9.85546875" style="160" customWidth="1"/>
    <col min="4865" max="4865" width="10.28515625" style="160" customWidth="1"/>
    <col min="4866" max="4866" width="10.140625" style="160" bestFit="1" customWidth="1"/>
    <col min="4867" max="4867" width="9.28515625" style="160" bestFit="1" customWidth="1"/>
    <col min="4868" max="5115" width="9.140625" style="160"/>
    <col min="5116" max="5116" width="41.7109375" style="160" customWidth="1"/>
    <col min="5117" max="5118" width="9.7109375" style="160" customWidth="1"/>
    <col min="5119" max="5120" width="9.85546875" style="160" customWidth="1"/>
    <col min="5121" max="5121" width="10.28515625" style="160" customWidth="1"/>
    <col min="5122" max="5122" width="10.140625" style="160" bestFit="1" customWidth="1"/>
    <col min="5123" max="5123" width="9.28515625" style="160" bestFit="1" customWidth="1"/>
    <col min="5124" max="5371" width="9.140625" style="160"/>
    <col min="5372" max="5372" width="41.7109375" style="160" customWidth="1"/>
    <col min="5373" max="5374" width="9.7109375" style="160" customWidth="1"/>
    <col min="5375" max="5376" width="9.85546875" style="160" customWidth="1"/>
    <col min="5377" max="5377" width="10.28515625" style="160" customWidth="1"/>
    <col min="5378" max="5378" width="10.140625" style="160" bestFit="1" customWidth="1"/>
    <col min="5379" max="5379" width="9.28515625" style="160" bestFit="1" customWidth="1"/>
    <col min="5380" max="5627" width="9.140625" style="160"/>
    <col min="5628" max="5628" width="41.7109375" style="160" customWidth="1"/>
    <col min="5629" max="5630" width="9.7109375" style="160" customWidth="1"/>
    <col min="5631" max="5632" width="9.85546875" style="160" customWidth="1"/>
    <col min="5633" max="5633" width="10.28515625" style="160" customWidth="1"/>
    <col min="5634" max="5634" width="10.140625" style="160" bestFit="1" customWidth="1"/>
    <col min="5635" max="5635" width="9.28515625" style="160" bestFit="1" customWidth="1"/>
    <col min="5636" max="5883" width="9.140625" style="160"/>
    <col min="5884" max="5884" width="41.7109375" style="160" customWidth="1"/>
    <col min="5885" max="5886" width="9.7109375" style="160" customWidth="1"/>
    <col min="5887" max="5888" width="9.85546875" style="160" customWidth="1"/>
    <col min="5889" max="5889" width="10.28515625" style="160" customWidth="1"/>
    <col min="5890" max="5890" width="10.140625" style="160" bestFit="1" customWidth="1"/>
    <col min="5891" max="5891" width="9.28515625" style="160" bestFit="1" customWidth="1"/>
    <col min="5892" max="6139" width="9.140625" style="160"/>
    <col min="6140" max="6140" width="41.7109375" style="160" customWidth="1"/>
    <col min="6141" max="6142" width="9.7109375" style="160" customWidth="1"/>
    <col min="6143" max="6144" width="9.85546875" style="160" customWidth="1"/>
    <col min="6145" max="6145" width="10.28515625" style="160" customWidth="1"/>
    <col min="6146" max="6146" width="10.140625" style="160" bestFit="1" customWidth="1"/>
    <col min="6147" max="6147" width="9.28515625" style="160" bestFit="1" customWidth="1"/>
    <col min="6148" max="6395" width="9.140625" style="160"/>
    <col min="6396" max="6396" width="41.7109375" style="160" customWidth="1"/>
    <col min="6397" max="6398" width="9.7109375" style="160" customWidth="1"/>
    <col min="6399" max="6400" width="9.85546875" style="160" customWidth="1"/>
    <col min="6401" max="6401" width="10.28515625" style="160" customWidth="1"/>
    <col min="6402" max="6402" width="10.140625" style="160" bestFit="1" customWidth="1"/>
    <col min="6403" max="6403" width="9.28515625" style="160" bestFit="1" customWidth="1"/>
    <col min="6404" max="6651" width="9.140625" style="160"/>
    <col min="6652" max="6652" width="41.7109375" style="160" customWidth="1"/>
    <col min="6653" max="6654" width="9.7109375" style="160" customWidth="1"/>
    <col min="6655" max="6656" width="9.85546875" style="160" customWidth="1"/>
    <col min="6657" max="6657" width="10.28515625" style="160" customWidth="1"/>
    <col min="6658" max="6658" width="10.140625" style="160" bestFit="1" customWidth="1"/>
    <col min="6659" max="6659" width="9.28515625" style="160" bestFit="1" customWidth="1"/>
    <col min="6660" max="6907" width="9.140625" style="160"/>
    <col min="6908" max="6908" width="41.7109375" style="160" customWidth="1"/>
    <col min="6909" max="6910" width="9.7109375" style="160" customWidth="1"/>
    <col min="6911" max="6912" width="9.85546875" style="160" customWidth="1"/>
    <col min="6913" max="6913" width="10.28515625" style="160" customWidth="1"/>
    <col min="6914" max="6914" width="10.140625" style="160" bestFit="1" customWidth="1"/>
    <col min="6915" max="6915" width="9.28515625" style="160" bestFit="1" customWidth="1"/>
    <col min="6916" max="7163" width="9.140625" style="160"/>
    <col min="7164" max="7164" width="41.7109375" style="160" customWidth="1"/>
    <col min="7165" max="7166" width="9.7109375" style="160" customWidth="1"/>
    <col min="7167" max="7168" width="9.85546875" style="160" customWidth="1"/>
    <col min="7169" max="7169" width="10.28515625" style="160" customWidth="1"/>
    <col min="7170" max="7170" width="10.140625" style="160" bestFit="1" customWidth="1"/>
    <col min="7171" max="7171" width="9.28515625" style="160" bestFit="1" customWidth="1"/>
    <col min="7172" max="7419" width="9.140625" style="160"/>
    <col min="7420" max="7420" width="41.7109375" style="160" customWidth="1"/>
    <col min="7421" max="7422" width="9.7109375" style="160" customWidth="1"/>
    <col min="7423" max="7424" width="9.85546875" style="160" customWidth="1"/>
    <col min="7425" max="7425" width="10.28515625" style="160" customWidth="1"/>
    <col min="7426" max="7426" width="10.140625" style="160" bestFit="1" customWidth="1"/>
    <col min="7427" max="7427" width="9.28515625" style="160" bestFit="1" customWidth="1"/>
    <col min="7428" max="7675" width="9.140625" style="160"/>
    <col min="7676" max="7676" width="41.7109375" style="160" customWidth="1"/>
    <col min="7677" max="7678" width="9.7109375" style="160" customWidth="1"/>
    <col min="7679" max="7680" width="9.85546875" style="160" customWidth="1"/>
    <col min="7681" max="7681" width="10.28515625" style="160" customWidth="1"/>
    <col min="7682" max="7682" width="10.140625" style="160" bestFit="1" customWidth="1"/>
    <col min="7683" max="7683" width="9.28515625" style="160" bestFit="1" customWidth="1"/>
    <col min="7684" max="7931" width="9.140625" style="160"/>
    <col min="7932" max="7932" width="41.7109375" style="160" customWidth="1"/>
    <col min="7933" max="7934" width="9.7109375" style="160" customWidth="1"/>
    <col min="7935" max="7936" width="9.85546875" style="160" customWidth="1"/>
    <col min="7937" max="7937" width="10.28515625" style="160" customWidth="1"/>
    <col min="7938" max="7938" width="10.140625" style="160" bestFit="1" customWidth="1"/>
    <col min="7939" max="7939" width="9.28515625" style="160" bestFit="1" customWidth="1"/>
    <col min="7940" max="8187" width="9.140625" style="160"/>
    <col min="8188" max="8188" width="41.7109375" style="160" customWidth="1"/>
    <col min="8189" max="8190" width="9.7109375" style="160" customWidth="1"/>
    <col min="8191" max="8192" width="9.85546875" style="160" customWidth="1"/>
    <col min="8193" max="8193" width="10.28515625" style="160" customWidth="1"/>
    <col min="8194" max="8194" width="10.140625" style="160" bestFit="1" customWidth="1"/>
    <col min="8195" max="8195" width="9.28515625" style="160" bestFit="1" customWidth="1"/>
    <col min="8196" max="8443" width="9.140625" style="160"/>
    <col min="8444" max="8444" width="41.7109375" style="160" customWidth="1"/>
    <col min="8445" max="8446" width="9.7109375" style="160" customWidth="1"/>
    <col min="8447" max="8448" width="9.85546875" style="160" customWidth="1"/>
    <col min="8449" max="8449" width="10.28515625" style="160" customWidth="1"/>
    <col min="8450" max="8450" width="10.140625" style="160" bestFit="1" customWidth="1"/>
    <col min="8451" max="8451" width="9.28515625" style="160" bestFit="1" customWidth="1"/>
    <col min="8452" max="8699" width="9.140625" style="160"/>
    <col min="8700" max="8700" width="41.7109375" style="160" customWidth="1"/>
    <col min="8701" max="8702" width="9.7109375" style="160" customWidth="1"/>
    <col min="8703" max="8704" width="9.85546875" style="160" customWidth="1"/>
    <col min="8705" max="8705" width="10.28515625" style="160" customWidth="1"/>
    <col min="8706" max="8706" width="10.140625" style="160" bestFit="1" customWidth="1"/>
    <col min="8707" max="8707" width="9.28515625" style="160" bestFit="1" customWidth="1"/>
    <col min="8708" max="8955" width="9.140625" style="160"/>
    <col min="8956" max="8956" width="41.7109375" style="160" customWidth="1"/>
    <col min="8957" max="8958" width="9.7109375" style="160" customWidth="1"/>
    <col min="8959" max="8960" width="9.85546875" style="160" customWidth="1"/>
    <col min="8961" max="8961" width="10.28515625" style="160" customWidth="1"/>
    <col min="8962" max="8962" width="10.140625" style="160" bestFit="1" customWidth="1"/>
    <col min="8963" max="8963" width="9.28515625" style="160" bestFit="1" customWidth="1"/>
    <col min="8964" max="9211" width="9.140625" style="160"/>
    <col min="9212" max="9212" width="41.7109375" style="160" customWidth="1"/>
    <col min="9213" max="9214" width="9.7109375" style="160" customWidth="1"/>
    <col min="9215" max="9216" width="9.85546875" style="160" customWidth="1"/>
    <col min="9217" max="9217" width="10.28515625" style="160" customWidth="1"/>
    <col min="9218" max="9218" width="10.140625" style="160" bestFit="1" customWidth="1"/>
    <col min="9219" max="9219" width="9.28515625" style="160" bestFit="1" customWidth="1"/>
    <col min="9220" max="9467" width="9.140625" style="160"/>
    <col min="9468" max="9468" width="41.7109375" style="160" customWidth="1"/>
    <col min="9469" max="9470" width="9.7109375" style="160" customWidth="1"/>
    <col min="9471" max="9472" width="9.85546875" style="160" customWidth="1"/>
    <col min="9473" max="9473" width="10.28515625" style="160" customWidth="1"/>
    <col min="9474" max="9474" width="10.140625" style="160" bestFit="1" customWidth="1"/>
    <col min="9475" max="9475" width="9.28515625" style="160" bestFit="1" customWidth="1"/>
    <col min="9476" max="9723" width="9.140625" style="160"/>
    <col min="9724" max="9724" width="41.7109375" style="160" customWidth="1"/>
    <col min="9725" max="9726" width="9.7109375" style="160" customWidth="1"/>
    <col min="9727" max="9728" width="9.85546875" style="160" customWidth="1"/>
    <col min="9729" max="9729" width="10.28515625" style="160" customWidth="1"/>
    <col min="9730" max="9730" width="10.140625" style="160" bestFit="1" customWidth="1"/>
    <col min="9731" max="9731" width="9.28515625" style="160" bestFit="1" customWidth="1"/>
    <col min="9732" max="9979" width="9.140625" style="160"/>
    <col min="9980" max="9980" width="41.7109375" style="160" customWidth="1"/>
    <col min="9981" max="9982" width="9.7109375" style="160" customWidth="1"/>
    <col min="9983" max="9984" width="9.85546875" style="160" customWidth="1"/>
    <col min="9985" max="9985" width="10.28515625" style="160" customWidth="1"/>
    <col min="9986" max="9986" width="10.140625" style="160" bestFit="1" customWidth="1"/>
    <col min="9987" max="9987" width="9.28515625" style="160" bestFit="1" customWidth="1"/>
    <col min="9988" max="10235" width="9.140625" style="160"/>
    <col min="10236" max="10236" width="41.7109375" style="160" customWidth="1"/>
    <col min="10237" max="10238" width="9.7109375" style="160" customWidth="1"/>
    <col min="10239" max="10240" width="9.85546875" style="160" customWidth="1"/>
    <col min="10241" max="10241" width="10.28515625" style="160" customWidth="1"/>
    <col min="10242" max="10242" width="10.140625" style="160" bestFit="1" customWidth="1"/>
    <col min="10243" max="10243" width="9.28515625" style="160" bestFit="1" customWidth="1"/>
    <col min="10244" max="10491" width="9.140625" style="160"/>
    <col min="10492" max="10492" width="41.7109375" style="160" customWidth="1"/>
    <col min="10493" max="10494" width="9.7109375" style="160" customWidth="1"/>
    <col min="10495" max="10496" width="9.85546875" style="160" customWidth="1"/>
    <col min="10497" max="10497" width="10.28515625" style="160" customWidth="1"/>
    <col min="10498" max="10498" width="10.140625" style="160" bestFit="1" customWidth="1"/>
    <col min="10499" max="10499" width="9.28515625" style="160" bestFit="1" customWidth="1"/>
    <col min="10500" max="10747" width="9.140625" style="160"/>
    <col min="10748" max="10748" width="41.7109375" style="160" customWidth="1"/>
    <col min="10749" max="10750" width="9.7109375" style="160" customWidth="1"/>
    <col min="10751" max="10752" width="9.85546875" style="160" customWidth="1"/>
    <col min="10753" max="10753" width="10.28515625" style="160" customWidth="1"/>
    <col min="10754" max="10754" width="10.140625" style="160" bestFit="1" customWidth="1"/>
    <col min="10755" max="10755" width="9.28515625" style="160" bestFit="1" customWidth="1"/>
    <col min="10756" max="11003" width="9.140625" style="160"/>
    <col min="11004" max="11004" width="41.7109375" style="160" customWidth="1"/>
    <col min="11005" max="11006" width="9.7109375" style="160" customWidth="1"/>
    <col min="11007" max="11008" width="9.85546875" style="160" customWidth="1"/>
    <col min="11009" max="11009" width="10.28515625" style="160" customWidth="1"/>
    <col min="11010" max="11010" width="10.140625" style="160" bestFit="1" customWidth="1"/>
    <col min="11011" max="11011" width="9.28515625" style="160" bestFit="1" customWidth="1"/>
    <col min="11012" max="11259" width="9.140625" style="160"/>
    <col min="11260" max="11260" width="41.7109375" style="160" customWidth="1"/>
    <col min="11261" max="11262" width="9.7109375" style="160" customWidth="1"/>
    <col min="11263" max="11264" width="9.85546875" style="160" customWidth="1"/>
    <col min="11265" max="11265" width="10.28515625" style="160" customWidth="1"/>
    <col min="11266" max="11266" width="10.140625" style="160" bestFit="1" customWidth="1"/>
    <col min="11267" max="11267" width="9.28515625" style="160" bestFit="1" customWidth="1"/>
    <col min="11268" max="11515" width="9.140625" style="160"/>
    <col min="11516" max="11516" width="41.7109375" style="160" customWidth="1"/>
    <col min="11517" max="11518" width="9.7109375" style="160" customWidth="1"/>
    <col min="11519" max="11520" width="9.85546875" style="160" customWidth="1"/>
    <col min="11521" max="11521" width="10.28515625" style="160" customWidth="1"/>
    <col min="11522" max="11522" width="10.140625" style="160" bestFit="1" customWidth="1"/>
    <col min="11523" max="11523" width="9.28515625" style="160" bestFit="1" customWidth="1"/>
    <col min="11524" max="11771" width="9.140625" style="160"/>
    <col min="11772" max="11772" width="41.7109375" style="160" customWidth="1"/>
    <col min="11773" max="11774" width="9.7109375" style="160" customWidth="1"/>
    <col min="11775" max="11776" width="9.85546875" style="160" customWidth="1"/>
    <col min="11777" max="11777" width="10.28515625" style="160" customWidth="1"/>
    <col min="11778" max="11778" width="10.140625" style="160" bestFit="1" customWidth="1"/>
    <col min="11779" max="11779" width="9.28515625" style="160" bestFit="1" customWidth="1"/>
    <col min="11780" max="12027" width="9.140625" style="160"/>
    <col min="12028" max="12028" width="41.7109375" style="160" customWidth="1"/>
    <col min="12029" max="12030" width="9.7109375" style="160" customWidth="1"/>
    <col min="12031" max="12032" width="9.85546875" style="160" customWidth="1"/>
    <col min="12033" max="12033" width="10.28515625" style="160" customWidth="1"/>
    <col min="12034" max="12034" width="10.140625" style="160" bestFit="1" customWidth="1"/>
    <col min="12035" max="12035" width="9.28515625" style="160" bestFit="1" customWidth="1"/>
    <col min="12036" max="12283" width="9.140625" style="160"/>
    <col min="12284" max="12284" width="41.7109375" style="160" customWidth="1"/>
    <col min="12285" max="12286" width="9.7109375" style="160" customWidth="1"/>
    <col min="12287" max="12288" width="9.85546875" style="160" customWidth="1"/>
    <col min="12289" max="12289" width="10.28515625" style="160" customWidth="1"/>
    <col min="12290" max="12290" width="10.140625" style="160" bestFit="1" customWidth="1"/>
    <col min="12291" max="12291" width="9.28515625" style="160" bestFit="1" customWidth="1"/>
    <col min="12292" max="12539" width="9.140625" style="160"/>
    <col min="12540" max="12540" width="41.7109375" style="160" customWidth="1"/>
    <col min="12541" max="12542" width="9.7109375" style="160" customWidth="1"/>
    <col min="12543" max="12544" width="9.85546875" style="160" customWidth="1"/>
    <col min="12545" max="12545" width="10.28515625" style="160" customWidth="1"/>
    <col min="12546" max="12546" width="10.140625" style="160" bestFit="1" customWidth="1"/>
    <col min="12547" max="12547" width="9.28515625" style="160" bestFit="1" customWidth="1"/>
    <col min="12548" max="12795" width="9.140625" style="160"/>
    <col min="12796" max="12796" width="41.7109375" style="160" customWidth="1"/>
    <col min="12797" max="12798" width="9.7109375" style="160" customWidth="1"/>
    <col min="12799" max="12800" width="9.85546875" style="160" customWidth="1"/>
    <col min="12801" max="12801" width="10.28515625" style="160" customWidth="1"/>
    <col min="12802" max="12802" width="10.140625" style="160" bestFit="1" customWidth="1"/>
    <col min="12803" max="12803" width="9.28515625" style="160" bestFit="1" customWidth="1"/>
    <col min="12804" max="13051" width="9.140625" style="160"/>
    <col min="13052" max="13052" width="41.7109375" style="160" customWidth="1"/>
    <col min="13053" max="13054" width="9.7109375" style="160" customWidth="1"/>
    <col min="13055" max="13056" width="9.85546875" style="160" customWidth="1"/>
    <col min="13057" max="13057" width="10.28515625" style="160" customWidth="1"/>
    <col min="13058" max="13058" width="10.140625" style="160" bestFit="1" customWidth="1"/>
    <col min="13059" max="13059" width="9.28515625" style="160" bestFit="1" customWidth="1"/>
    <col min="13060" max="13307" width="9.140625" style="160"/>
    <col min="13308" max="13308" width="41.7109375" style="160" customWidth="1"/>
    <col min="13309" max="13310" width="9.7109375" style="160" customWidth="1"/>
    <col min="13311" max="13312" width="9.85546875" style="160" customWidth="1"/>
    <col min="13313" max="13313" width="10.28515625" style="160" customWidth="1"/>
    <col min="13314" max="13314" width="10.140625" style="160" bestFit="1" customWidth="1"/>
    <col min="13315" max="13315" width="9.28515625" style="160" bestFit="1" customWidth="1"/>
    <col min="13316" max="13563" width="9.140625" style="160"/>
    <col min="13564" max="13564" width="41.7109375" style="160" customWidth="1"/>
    <col min="13565" max="13566" width="9.7109375" style="160" customWidth="1"/>
    <col min="13567" max="13568" width="9.85546875" style="160" customWidth="1"/>
    <col min="13569" max="13569" width="10.28515625" style="160" customWidth="1"/>
    <col min="13570" max="13570" width="10.140625" style="160" bestFit="1" customWidth="1"/>
    <col min="13571" max="13571" width="9.28515625" style="160" bestFit="1" customWidth="1"/>
    <col min="13572" max="13819" width="9.140625" style="160"/>
    <col min="13820" max="13820" width="41.7109375" style="160" customWidth="1"/>
    <col min="13821" max="13822" width="9.7109375" style="160" customWidth="1"/>
    <col min="13823" max="13824" width="9.85546875" style="160" customWidth="1"/>
    <col min="13825" max="13825" width="10.28515625" style="160" customWidth="1"/>
    <col min="13826" max="13826" width="10.140625" style="160" bestFit="1" customWidth="1"/>
    <col min="13827" max="13827" width="9.28515625" style="160" bestFit="1" customWidth="1"/>
    <col min="13828" max="14075" width="9.140625" style="160"/>
    <col min="14076" max="14076" width="41.7109375" style="160" customWidth="1"/>
    <col min="14077" max="14078" width="9.7109375" style="160" customWidth="1"/>
    <col min="14079" max="14080" width="9.85546875" style="160" customWidth="1"/>
    <col min="14081" max="14081" width="10.28515625" style="160" customWidth="1"/>
    <col min="14082" max="14082" width="10.140625" style="160" bestFit="1" customWidth="1"/>
    <col min="14083" max="14083" width="9.28515625" style="160" bestFit="1" customWidth="1"/>
    <col min="14084" max="14331" width="9.140625" style="160"/>
    <col min="14332" max="14332" width="41.7109375" style="160" customWidth="1"/>
    <col min="14333" max="14334" width="9.7109375" style="160" customWidth="1"/>
    <col min="14335" max="14336" width="9.85546875" style="160" customWidth="1"/>
    <col min="14337" max="14337" width="10.28515625" style="160" customWidth="1"/>
    <col min="14338" max="14338" width="10.140625" style="160" bestFit="1" customWidth="1"/>
    <col min="14339" max="14339" width="9.28515625" style="160" bestFit="1" customWidth="1"/>
    <col min="14340" max="14587" width="9.140625" style="160"/>
    <col min="14588" max="14588" width="41.7109375" style="160" customWidth="1"/>
    <col min="14589" max="14590" width="9.7109375" style="160" customWidth="1"/>
    <col min="14591" max="14592" width="9.85546875" style="160" customWidth="1"/>
    <col min="14593" max="14593" width="10.28515625" style="160" customWidth="1"/>
    <col min="14594" max="14594" width="10.140625" style="160" bestFit="1" customWidth="1"/>
    <col min="14595" max="14595" width="9.28515625" style="160" bestFit="1" customWidth="1"/>
    <col min="14596" max="14843" width="9.140625" style="160"/>
    <col min="14844" max="14844" width="41.7109375" style="160" customWidth="1"/>
    <col min="14845" max="14846" width="9.7109375" style="160" customWidth="1"/>
    <col min="14847" max="14848" width="9.85546875" style="160" customWidth="1"/>
    <col min="14849" max="14849" width="10.28515625" style="160" customWidth="1"/>
    <col min="14850" max="14850" width="10.140625" style="160" bestFit="1" customWidth="1"/>
    <col min="14851" max="14851" width="9.28515625" style="160" bestFit="1" customWidth="1"/>
    <col min="14852" max="15099" width="9.140625" style="160"/>
    <col min="15100" max="15100" width="41.7109375" style="160" customWidth="1"/>
    <col min="15101" max="15102" width="9.7109375" style="160" customWidth="1"/>
    <col min="15103" max="15104" width="9.85546875" style="160" customWidth="1"/>
    <col min="15105" max="15105" width="10.28515625" style="160" customWidth="1"/>
    <col min="15106" max="15106" width="10.140625" style="160" bestFit="1" customWidth="1"/>
    <col min="15107" max="15107" width="9.28515625" style="160" bestFit="1" customWidth="1"/>
    <col min="15108" max="15355" width="9.140625" style="160"/>
    <col min="15356" max="15356" width="41.7109375" style="160" customWidth="1"/>
    <col min="15357" max="15358" width="9.7109375" style="160" customWidth="1"/>
    <col min="15359" max="15360" width="9.85546875" style="160" customWidth="1"/>
    <col min="15361" max="15361" width="10.28515625" style="160" customWidth="1"/>
    <col min="15362" max="15362" width="10.140625" style="160" bestFit="1" customWidth="1"/>
    <col min="15363" max="15363" width="9.28515625" style="160" bestFit="1" customWidth="1"/>
    <col min="15364" max="15611" width="9.140625" style="160"/>
    <col min="15612" max="15612" width="41.7109375" style="160" customWidth="1"/>
    <col min="15613" max="15614" width="9.7109375" style="160" customWidth="1"/>
    <col min="15615" max="15616" width="9.85546875" style="160" customWidth="1"/>
    <col min="15617" max="15617" width="10.28515625" style="160" customWidth="1"/>
    <col min="15618" max="15618" width="10.140625" style="160" bestFit="1" customWidth="1"/>
    <col min="15619" max="15619" width="9.28515625" style="160" bestFit="1" customWidth="1"/>
    <col min="15620" max="15867" width="9.140625" style="160"/>
    <col min="15868" max="15868" width="41.7109375" style="160" customWidth="1"/>
    <col min="15869" max="15870" width="9.7109375" style="160" customWidth="1"/>
    <col min="15871" max="15872" width="9.85546875" style="160" customWidth="1"/>
    <col min="15873" max="15873" width="10.28515625" style="160" customWidth="1"/>
    <col min="15874" max="15874" width="10.140625" style="160" bestFit="1" customWidth="1"/>
    <col min="15875" max="15875" width="9.28515625" style="160" bestFit="1" customWidth="1"/>
    <col min="15876" max="16123" width="9.140625" style="160"/>
    <col min="16124" max="16124" width="41.7109375" style="160" customWidth="1"/>
    <col min="16125" max="16126" width="9.7109375" style="160" customWidth="1"/>
    <col min="16127" max="16128" width="9.85546875" style="160" customWidth="1"/>
    <col min="16129" max="16129" width="10.28515625" style="160" customWidth="1"/>
    <col min="16130" max="16130" width="10.140625" style="160" bestFit="1" customWidth="1"/>
    <col min="16131" max="16131" width="9.28515625" style="160" bestFit="1" customWidth="1"/>
    <col min="16132" max="16384" width="9.140625" style="160"/>
  </cols>
  <sheetData>
    <row r="1" spans="1:17" s="426" customFormat="1" ht="20.100000000000001" customHeight="1">
      <c r="A1" s="858" t="s">
        <v>346</v>
      </c>
      <c r="B1" s="858"/>
      <c r="C1" s="858"/>
      <c r="D1" s="858"/>
      <c r="E1" s="858"/>
      <c r="F1" s="858"/>
    </row>
    <row r="2" spans="1:17" ht="20.100000000000001" customHeight="1">
      <c r="A2" s="428"/>
      <c r="B2" s="163"/>
    </row>
    <row r="3" spans="1:17" ht="35.25" customHeight="1">
      <c r="A3" s="399"/>
      <c r="B3" s="40">
        <v>2018</v>
      </c>
      <c r="C3" s="472">
        <v>2019</v>
      </c>
      <c r="D3" s="472">
        <v>2020</v>
      </c>
      <c r="E3" s="472">
        <v>2021</v>
      </c>
      <c r="F3" s="371" t="s">
        <v>173</v>
      </c>
    </row>
    <row r="4" spans="1:17" ht="18" customHeight="1">
      <c r="A4" s="401"/>
      <c r="B4" s="429"/>
      <c r="C4" s="429"/>
      <c r="D4" s="429"/>
      <c r="E4" s="429"/>
      <c r="F4" s="429"/>
    </row>
    <row r="5" spans="1:17" ht="18" customHeight="1">
      <c r="A5" s="401"/>
      <c r="B5" s="855" t="s">
        <v>301</v>
      </c>
      <c r="C5" s="855"/>
      <c r="D5" s="855"/>
      <c r="E5" s="855"/>
      <c r="F5" s="855"/>
    </row>
    <row r="6" spans="1:17" s="433" customFormat="1" ht="18" customHeight="1">
      <c r="A6" s="427" t="s">
        <v>335</v>
      </c>
      <c r="B6" s="166"/>
      <c r="F6" s="538"/>
      <c r="G6" s="431"/>
    </row>
    <row r="7" spans="1:17" ht="18" customHeight="1">
      <c r="A7" s="434" t="s">
        <v>336</v>
      </c>
      <c r="B7" s="430"/>
      <c r="C7" s="430"/>
      <c r="D7" s="436"/>
      <c r="E7" s="436"/>
      <c r="F7" s="539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7" ht="18" customHeight="1">
      <c r="A8" s="434" t="s">
        <v>337</v>
      </c>
      <c r="B8" s="702">
        <v>875</v>
      </c>
      <c r="C8" s="702">
        <v>469.58</v>
      </c>
      <c r="D8" s="703">
        <v>543.83000000000004</v>
      </c>
      <c r="E8" s="703">
        <v>486.79</v>
      </c>
      <c r="F8" s="703">
        <v>533</v>
      </c>
      <c r="G8" s="161"/>
    </row>
    <row r="9" spans="1:17" ht="18" customHeight="1">
      <c r="A9" s="434" t="s">
        <v>347</v>
      </c>
      <c r="B9" s="705">
        <v>2391</v>
      </c>
      <c r="C9" s="705">
        <v>2391</v>
      </c>
      <c r="D9" s="705">
        <v>2511</v>
      </c>
      <c r="E9" s="705">
        <v>3592.46</v>
      </c>
      <c r="F9" s="701">
        <v>3329.5</v>
      </c>
      <c r="G9" s="161"/>
    </row>
    <row r="10" spans="1:17" ht="18" customHeight="1">
      <c r="A10" s="434" t="s">
        <v>343</v>
      </c>
      <c r="B10" s="702">
        <v>70</v>
      </c>
      <c r="C10" s="702">
        <v>28</v>
      </c>
      <c r="D10" s="703">
        <v>29.4</v>
      </c>
      <c r="E10" s="703">
        <v>94.7</v>
      </c>
      <c r="F10" s="703">
        <v>113.17</v>
      </c>
      <c r="G10" s="161"/>
    </row>
    <row r="11" spans="1:17" ht="18" customHeight="1">
      <c r="A11" s="434" t="s">
        <v>340</v>
      </c>
      <c r="B11" s="702">
        <v>24</v>
      </c>
      <c r="C11" s="702">
        <v>21</v>
      </c>
      <c r="D11" s="703">
        <v>21.63</v>
      </c>
      <c r="E11" s="703">
        <v>22.01</v>
      </c>
      <c r="F11" s="703">
        <v>78.13</v>
      </c>
      <c r="G11" s="161"/>
    </row>
    <row r="12" spans="1:17" ht="18" customHeight="1">
      <c r="A12" s="437" t="s">
        <v>344</v>
      </c>
      <c r="B12" s="702">
        <v>350</v>
      </c>
      <c r="C12" s="702">
        <v>425</v>
      </c>
      <c r="D12" s="702">
        <v>450.6</v>
      </c>
      <c r="E12" s="703">
        <v>478.09000000000003</v>
      </c>
      <c r="F12" s="703">
        <v>492.5</v>
      </c>
      <c r="G12" s="161"/>
    </row>
    <row r="13" spans="1:17" ht="18" customHeight="1">
      <c r="A13" s="427"/>
      <c r="B13" s="430"/>
      <c r="C13" s="430"/>
      <c r="G13" s="161"/>
    </row>
    <row r="14" spans="1:17" ht="18" customHeight="1">
      <c r="A14" s="427"/>
      <c r="B14" s="856" t="s">
        <v>342</v>
      </c>
      <c r="C14" s="856"/>
      <c r="D14" s="856"/>
      <c r="E14" s="856"/>
      <c r="F14" s="856"/>
    </row>
    <row r="15" spans="1:17" ht="18" customHeight="1">
      <c r="A15" s="427"/>
      <c r="B15" s="857"/>
      <c r="C15" s="857"/>
      <c r="D15" s="857"/>
      <c r="E15" s="857"/>
      <c r="F15" s="857"/>
    </row>
    <row r="16" spans="1:17" s="433" customFormat="1" ht="18" customHeight="1">
      <c r="A16" s="427" t="s">
        <v>335</v>
      </c>
      <c r="B16" s="706"/>
      <c r="C16" s="706"/>
      <c r="D16" s="707"/>
      <c r="E16" s="707"/>
      <c r="F16" s="707"/>
    </row>
    <row r="17" spans="1:6" ht="18" customHeight="1">
      <c r="A17" s="434" t="s">
        <v>336</v>
      </c>
      <c r="B17" s="702"/>
      <c r="C17" s="702"/>
      <c r="D17" s="702"/>
      <c r="E17" s="702"/>
      <c r="F17" s="702"/>
    </row>
    <row r="18" spans="1:6" ht="18" customHeight="1">
      <c r="A18" s="434" t="s">
        <v>337</v>
      </c>
      <c r="B18" s="702">
        <v>96.25962596259626</v>
      </c>
      <c r="C18" s="702">
        <v>53.666285714285713</v>
      </c>
      <c r="D18" s="702">
        <v>115.81200221474511</v>
      </c>
      <c r="E18" s="702">
        <v>89.511428203666583</v>
      </c>
      <c r="F18" s="702">
        <f>(F8/E8)*100</f>
        <v>109.49279976992132</v>
      </c>
    </row>
    <row r="19" spans="1:6" ht="18" customHeight="1">
      <c r="A19" s="434" t="s">
        <v>347</v>
      </c>
      <c r="B19" s="702">
        <v>101.70140365801788</v>
      </c>
      <c r="C19" s="702">
        <v>100</v>
      </c>
      <c r="D19" s="702">
        <v>105.01882057716436</v>
      </c>
      <c r="E19" s="702">
        <v>143.06889685384309</v>
      </c>
      <c r="F19" s="702">
        <f>(F9/E9)*100</f>
        <v>92.680224692828872</v>
      </c>
    </row>
    <row r="20" spans="1:6" ht="18" customHeight="1">
      <c r="A20" s="434" t="s">
        <v>343</v>
      </c>
      <c r="B20" s="702">
        <v>100</v>
      </c>
      <c r="C20" s="702">
        <v>40</v>
      </c>
      <c r="D20" s="702">
        <v>105</v>
      </c>
      <c r="E20" s="702">
        <v>322.108843537415</v>
      </c>
      <c r="F20" s="702">
        <f>(F10/E10)*100</f>
        <v>119.50369588173177</v>
      </c>
    </row>
    <row r="21" spans="1:6" ht="18" customHeight="1">
      <c r="A21" s="434" t="s">
        <v>340</v>
      </c>
      <c r="B21" s="702">
        <v>96</v>
      </c>
      <c r="C21" s="702">
        <v>87.5</v>
      </c>
      <c r="D21" s="702">
        <v>103</v>
      </c>
      <c r="E21" s="702">
        <v>101.7568192325474</v>
      </c>
      <c r="F21" s="702">
        <f>(F11/E11)*100</f>
        <v>354.97501135847335</v>
      </c>
    </row>
    <row r="22" spans="1:6" ht="18" customHeight="1">
      <c r="A22" s="437" t="s">
        <v>344</v>
      </c>
      <c r="B22" s="702">
        <v>127.90995139421848</v>
      </c>
      <c r="C22" s="702">
        <v>121.42857142857142</v>
      </c>
      <c r="D22" s="702">
        <v>106.02352941176471</v>
      </c>
      <c r="E22" s="702">
        <v>106.10075454948958</v>
      </c>
      <c r="F22" s="702">
        <f>(F12/E12)*100</f>
        <v>103.0140768474555</v>
      </c>
    </row>
    <row r="23" spans="1:6" ht="18" customHeight="1">
      <c r="B23" s="708"/>
      <c r="C23" s="708"/>
      <c r="D23" s="708"/>
      <c r="E23" s="708"/>
      <c r="F23" s="708"/>
    </row>
    <row r="24" spans="1:6" ht="18" customHeight="1">
      <c r="A24" s="438" t="s">
        <v>345</v>
      </c>
    </row>
    <row r="25" spans="1:6" ht="18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spans="4:5" ht="20.100000000000001" customHeight="1"/>
    <row r="34" spans="4:5" ht="20.100000000000001" customHeight="1"/>
    <row r="35" spans="4:5" ht="20.100000000000001" customHeight="1"/>
    <row r="36" spans="4:5" ht="20.100000000000001" customHeight="1"/>
    <row r="43" spans="4:5">
      <c r="D43" s="164"/>
      <c r="E43" s="164"/>
    </row>
  </sheetData>
  <mergeCells count="4">
    <mergeCell ref="B5:F5"/>
    <mergeCell ref="B14:F14"/>
    <mergeCell ref="B15:F15"/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FF00"/>
  </sheetPr>
  <dimension ref="A1:F43"/>
  <sheetViews>
    <sheetView topLeftCell="A11" workbookViewId="0">
      <selection sqref="A1:F22"/>
    </sheetView>
  </sheetViews>
  <sheetFormatPr defaultRowHeight="15"/>
  <cols>
    <col min="1" max="1" width="39.42578125" style="160" customWidth="1"/>
    <col min="2" max="3" width="9.7109375" style="160" customWidth="1"/>
    <col min="4" max="5" width="9.28515625" style="160" customWidth="1"/>
    <col min="6" max="6" width="12.7109375" style="160" customWidth="1"/>
    <col min="7" max="246" width="9.140625" style="160"/>
    <col min="247" max="247" width="39.42578125" style="160" customWidth="1"/>
    <col min="248" max="249" width="9.7109375" style="160" customWidth="1"/>
    <col min="250" max="251" width="9.28515625" style="160" customWidth="1"/>
    <col min="252" max="252" width="10" style="160" customWidth="1"/>
    <col min="253" max="253" width="10.140625" style="160" bestFit="1" customWidth="1"/>
    <col min="254" max="502" width="9.140625" style="160"/>
    <col min="503" max="503" width="39.42578125" style="160" customWidth="1"/>
    <col min="504" max="505" width="9.7109375" style="160" customWidth="1"/>
    <col min="506" max="507" width="9.28515625" style="160" customWidth="1"/>
    <col min="508" max="508" width="10" style="160" customWidth="1"/>
    <col min="509" max="509" width="10.140625" style="160" bestFit="1" customWidth="1"/>
    <col min="510" max="758" width="9.140625" style="160"/>
    <col min="759" max="759" width="39.42578125" style="160" customWidth="1"/>
    <col min="760" max="761" width="9.7109375" style="160" customWidth="1"/>
    <col min="762" max="763" width="9.28515625" style="160" customWidth="1"/>
    <col min="764" max="764" width="10" style="160" customWidth="1"/>
    <col min="765" max="765" width="10.140625" style="160" bestFit="1" customWidth="1"/>
    <col min="766" max="1014" width="9.140625" style="160"/>
    <col min="1015" max="1015" width="39.42578125" style="160" customWidth="1"/>
    <col min="1016" max="1017" width="9.7109375" style="160" customWidth="1"/>
    <col min="1018" max="1019" width="9.28515625" style="160" customWidth="1"/>
    <col min="1020" max="1020" width="10" style="160" customWidth="1"/>
    <col min="1021" max="1021" width="10.140625" style="160" bestFit="1" customWidth="1"/>
    <col min="1022" max="1270" width="9.140625" style="160"/>
    <col min="1271" max="1271" width="39.42578125" style="160" customWidth="1"/>
    <col min="1272" max="1273" width="9.7109375" style="160" customWidth="1"/>
    <col min="1274" max="1275" width="9.28515625" style="160" customWidth="1"/>
    <col min="1276" max="1276" width="10" style="160" customWidth="1"/>
    <col min="1277" max="1277" width="10.140625" style="160" bestFit="1" customWidth="1"/>
    <col min="1278" max="1526" width="9.140625" style="160"/>
    <col min="1527" max="1527" width="39.42578125" style="160" customWidth="1"/>
    <col min="1528" max="1529" width="9.7109375" style="160" customWidth="1"/>
    <col min="1530" max="1531" width="9.28515625" style="160" customWidth="1"/>
    <col min="1532" max="1532" width="10" style="160" customWidth="1"/>
    <col min="1533" max="1533" width="10.140625" style="160" bestFit="1" customWidth="1"/>
    <col min="1534" max="1782" width="9.140625" style="160"/>
    <col min="1783" max="1783" width="39.42578125" style="160" customWidth="1"/>
    <col min="1784" max="1785" width="9.7109375" style="160" customWidth="1"/>
    <col min="1786" max="1787" width="9.28515625" style="160" customWidth="1"/>
    <col min="1788" max="1788" width="10" style="160" customWidth="1"/>
    <col min="1789" max="1789" width="10.140625" style="160" bestFit="1" customWidth="1"/>
    <col min="1790" max="2038" width="9.140625" style="160"/>
    <col min="2039" max="2039" width="39.42578125" style="160" customWidth="1"/>
    <col min="2040" max="2041" width="9.7109375" style="160" customWidth="1"/>
    <col min="2042" max="2043" width="9.28515625" style="160" customWidth="1"/>
    <col min="2044" max="2044" width="10" style="160" customWidth="1"/>
    <col min="2045" max="2045" width="10.140625" style="160" bestFit="1" customWidth="1"/>
    <col min="2046" max="2294" width="9.140625" style="160"/>
    <col min="2295" max="2295" width="39.42578125" style="160" customWidth="1"/>
    <col min="2296" max="2297" width="9.7109375" style="160" customWidth="1"/>
    <col min="2298" max="2299" width="9.28515625" style="160" customWidth="1"/>
    <col min="2300" max="2300" width="10" style="160" customWidth="1"/>
    <col min="2301" max="2301" width="10.140625" style="160" bestFit="1" customWidth="1"/>
    <col min="2302" max="2550" width="9.140625" style="160"/>
    <col min="2551" max="2551" width="39.42578125" style="160" customWidth="1"/>
    <col min="2552" max="2553" width="9.7109375" style="160" customWidth="1"/>
    <col min="2554" max="2555" width="9.28515625" style="160" customWidth="1"/>
    <col min="2556" max="2556" width="10" style="160" customWidth="1"/>
    <col min="2557" max="2557" width="10.140625" style="160" bestFit="1" customWidth="1"/>
    <col min="2558" max="2806" width="9.140625" style="160"/>
    <col min="2807" max="2807" width="39.42578125" style="160" customWidth="1"/>
    <col min="2808" max="2809" width="9.7109375" style="160" customWidth="1"/>
    <col min="2810" max="2811" width="9.28515625" style="160" customWidth="1"/>
    <col min="2812" max="2812" width="10" style="160" customWidth="1"/>
    <col min="2813" max="2813" width="10.140625" style="160" bestFit="1" customWidth="1"/>
    <col min="2814" max="3062" width="9.140625" style="160"/>
    <col min="3063" max="3063" width="39.42578125" style="160" customWidth="1"/>
    <col min="3064" max="3065" width="9.7109375" style="160" customWidth="1"/>
    <col min="3066" max="3067" width="9.28515625" style="160" customWidth="1"/>
    <col min="3068" max="3068" width="10" style="160" customWidth="1"/>
    <col min="3069" max="3069" width="10.140625" style="160" bestFit="1" customWidth="1"/>
    <col min="3070" max="3318" width="9.140625" style="160"/>
    <col min="3319" max="3319" width="39.42578125" style="160" customWidth="1"/>
    <col min="3320" max="3321" width="9.7109375" style="160" customWidth="1"/>
    <col min="3322" max="3323" width="9.28515625" style="160" customWidth="1"/>
    <col min="3324" max="3324" width="10" style="160" customWidth="1"/>
    <col min="3325" max="3325" width="10.140625" style="160" bestFit="1" customWidth="1"/>
    <col min="3326" max="3574" width="9.140625" style="160"/>
    <col min="3575" max="3575" width="39.42578125" style="160" customWidth="1"/>
    <col min="3576" max="3577" width="9.7109375" style="160" customWidth="1"/>
    <col min="3578" max="3579" width="9.28515625" style="160" customWidth="1"/>
    <col min="3580" max="3580" width="10" style="160" customWidth="1"/>
    <col min="3581" max="3581" width="10.140625" style="160" bestFit="1" customWidth="1"/>
    <col min="3582" max="3830" width="9.140625" style="160"/>
    <col min="3831" max="3831" width="39.42578125" style="160" customWidth="1"/>
    <col min="3832" max="3833" width="9.7109375" style="160" customWidth="1"/>
    <col min="3834" max="3835" width="9.28515625" style="160" customWidth="1"/>
    <col min="3836" max="3836" width="10" style="160" customWidth="1"/>
    <col min="3837" max="3837" width="10.140625" style="160" bestFit="1" customWidth="1"/>
    <col min="3838" max="4086" width="9.140625" style="160"/>
    <col min="4087" max="4087" width="39.42578125" style="160" customWidth="1"/>
    <col min="4088" max="4089" width="9.7109375" style="160" customWidth="1"/>
    <col min="4090" max="4091" width="9.28515625" style="160" customWidth="1"/>
    <col min="4092" max="4092" width="10" style="160" customWidth="1"/>
    <col min="4093" max="4093" width="10.140625" style="160" bestFit="1" customWidth="1"/>
    <col min="4094" max="4342" width="9.140625" style="160"/>
    <col min="4343" max="4343" width="39.42578125" style="160" customWidth="1"/>
    <col min="4344" max="4345" width="9.7109375" style="160" customWidth="1"/>
    <col min="4346" max="4347" width="9.28515625" style="160" customWidth="1"/>
    <col min="4348" max="4348" width="10" style="160" customWidth="1"/>
    <col min="4349" max="4349" width="10.140625" style="160" bestFit="1" customWidth="1"/>
    <col min="4350" max="4598" width="9.140625" style="160"/>
    <col min="4599" max="4599" width="39.42578125" style="160" customWidth="1"/>
    <col min="4600" max="4601" width="9.7109375" style="160" customWidth="1"/>
    <col min="4602" max="4603" width="9.28515625" style="160" customWidth="1"/>
    <col min="4604" max="4604" width="10" style="160" customWidth="1"/>
    <col min="4605" max="4605" width="10.140625" style="160" bestFit="1" customWidth="1"/>
    <col min="4606" max="4854" width="9.140625" style="160"/>
    <col min="4855" max="4855" width="39.42578125" style="160" customWidth="1"/>
    <col min="4856" max="4857" width="9.7109375" style="160" customWidth="1"/>
    <col min="4858" max="4859" width="9.28515625" style="160" customWidth="1"/>
    <col min="4860" max="4860" width="10" style="160" customWidth="1"/>
    <col min="4861" max="4861" width="10.140625" style="160" bestFit="1" customWidth="1"/>
    <col min="4862" max="5110" width="9.140625" style="160"/>
    <col min="5111" max="5111" width="39.42578125" style="160" customWidth="1"/>
    <col min="5112" max="5113" width="9.7109375" style="160" customWidth="1"/>
    <col min="5114" max="5115" width="9.28515625" style="160" customWidth="1"/>
    <col min="5116" max="5116" width="10" style="160" customWidth="1"/>
    <col min="5117" max="5117" width="10.140625" style="160" bestFit="1" customWidth="1"/>
    <col min="5118" max="5366" width="9.140625" style="160"/>
    <col min="5367" max="5367" width="39.42578125" style="160" customWidth="1"/>
    <col min="5368" max="5369" width="9.7109375" style="160" customWidth="1"/>
    <col min="5370" max="5371" width="9.28515625" style="160" customWidth="1"/>
    <col min="5372" max="5372" width="10" style="160" customWidth="1"/>
    <col min="5373" max="5373" width="10.140625" style="160" bestFit="1" customWidth="1"/>
    <col min="5374" max="5622" width="9.140625" style="160"/>
    <col min="5623" max="5623" width="39.42578125" style="160" customWidth="1"/>
    <col min="5624" max="5625" width="9.7109375" style="160" customWidth="1"/>
    <col min="5626" max="5627" width="9.28515625" style="160" customWidth="1"/>
    <col min="5628" max="5628" width="10" style="160" customWidth="1"/>
    <col min="5629" max="5629" width="10.140625" style="160" bestFit="1" customWidth="1"/>
    <col min="5630" max="5878" width="9.140625" style="160"/>
    <col min="5879" max="5879" width="39.42578125" style="160" customWidth="1"/>
    <col min="5880" max="5881" width="9.7109375" style="160" customWidth="1"/>
    <col min="5882" max="5883" width="9.28515625" style="160" customWidth="1"/>
    <col min="5884" max="5884" width="10" style="160" customWidth="1"/>
    <col min="5885" max="5885" width="10.140625" style="160" bestFit="1" customWidth="1"/>
    <col min="5886" max="6134" width="9.140625" style="160"/>
    <col min="6135" max="6135" width="39.42578125" style="160" customWidth="1"/>
    <col min="6136" max="6137" width="9.7109375" style="160" customWidth="1"/>
    <col min="6138" max="6139" width="9.28515625" style="160" customWidth="1"/>
    <col min="6140" max="6140" width="10" style="160" customWidth="1"/>
    <col min="6141" max="6141" width="10.140625" style="160" bestFit="1" customWidth="1"/>
    <col min="6142" max="6390" width="9.140625" style="160"/>
    <col min="6391" max="6391" width="39.42578125" style="160" customWidth="1"/>
    <col min="6392" max="6393" width="9.7109375" style="160" customWidth="1"/>
    <col min="6394" max="6395" width="9.28515625" style="160" customWidth="1"/>
    <col min="6396" max="6396" width="10" style="160" customWidth="1"/>
    <col min="6397" max="6397" width="10.140625" style="160" bestFit="1" customWidth="1"/>
    <col min="6398" max="6646" width="9.140625" style="160"/>
    <col min="6647" max="6647" width="39.42578125" style="160" customWidth="1"/>
    <col min="6648" max="6649" width="9.7109375" style="160" customWidth="1"/>
    <col min="6650" max="6651" width="9.28515625" style="160" customWidth="1"/>
    <col min="6652" max="6652" width="10" style="160" customWidth="1"/>
    <col min="6653" max="6653" width="10.140625" style="160" bestFit="1" customWidth="1"/>
    <col min="6654" max="6902" width="9.140625" style="160"/>
    <col min="6903" max="6903" width="39.42578125" style="160" customWidth="1"/>
    <col min="6904" max="6905" width="9.7109375" style="160" customWidth="1"/>
    <col min="6906" max="6907" width="9.28515625" style="160" customWidth="1"/>
    <col min="6908" max="6908" width="10" style="160" customWidth="1"/>
    <col min="6909" max="6909" width="10.140625" style="160" bestFit="1" customWidth="1"/>
    <col min="6910" max="7158" width="9.140625" style="160"/>
    <col min="7159" max="7159" width="39.42578125" style="160" customWidth="1"/>
    <col min="7160" max="7161" width="9.7109375" style="160" customWidth="1"/>
    <col min="7162" max="7163" width="9.28515625" style="160" customWidth="1"/>
    <col min="7164" max="7164" width="10" style="160" customWidth="1"/>
    <col min="7165" max="7165" width="10.140625" style="160" bestFit="1" customWidth="1"/>
    <col min="7166" max="7414" width="9.140625" style="160"/>
    <col min="7415" max="7415" width="39.42578125" style="160" customWidth="1"/>
    <col min="7416" max="7417" width="9.7109375" style="160" customWidth="1"/>
    <col min="7418" max="7419" width="9.28515625" style="160" customWidth="1"/>
    <col min="7420" max="7420" width="10" style="160" customWidth="1"/>
    <col min="7421" max="7421" width="10.140625" style="160" bestFit="1" customWidth="1"/>
    <col min="7422" max="7670" width="9.140625" style="160"/>
    <col min="7671" max="7671" width="39.42578125" style="160" customWidth="1"/>
    <col min="7672" max="7673" width="9.7109375" style="160" customWidth="1"/>
    <col min="7674" max="7675" width="9.28515625" style="160" customWidth="1"/>
    <col min="7676" max="7676" width="10" style="160" customWidth="1"/>
    <col min="7677" max="7677" width="10.140625" style="160" bestFit="1" customWidth="1"/>
    <col min="7678" max="7926" width="9.140625" style="160"/>
    <col min="7927" max="7927" width="39.42578125" style="160" customWidth="1"/>
    <col min="7928" max="7929" width="9.7109375" style="160" customWidth="1"/>
    <col min="7930" max="7931" width="9.28515625" style="160" customWidth="1"/>
    <col min="7932" max="7932" width="10" style="160" customWidth="1"/>
    <col min="7933" max="7933" width="10.140625" style="160" bestFit="1" customWidth="1"/>
    <col min="7934" max="8182" width="9.140625" style="160"/>
    <col min="8183" max="8183" width="39.42578125" style="160" customWidth="1"/>
    <col min="8184" max="8185" width="9.7109375" style="160" customWidth="1"/>
    <col min="8186" max="8187" width="9.28515625" style="160" customWidth="1"/>
    <col min="8188" max="8188" width="10" style="160" customWidth="1"/>
    <col min="8189" max="8189" width="10.140625" style="160" bestFit="1" customWidth="1"/>
    <col min="8190" max="8438" width="9.140625" style="160"/>
    <col min="8439" max="8439" width="39.42578125" style="160" customWidth="1"/>
    <col min="8440" max="8441" width="9.7109375" style="160" customWidth="1"/>
    <col min="8442" max="8443" width="9.28515625" style="160" customWidth="1"/>
    <col min="8444" max="8444" width="10" style="160" customWidth="1"/>
    <col min="8445" max="8445" width="10.140625" style="160" bestFit="1" customWidth="1"/>
    <col min="8446" max="8694" width="9.140625" style="160"/>
    <col min="8695" max="8695" width="39.42578125" style="160" customWidth="1"/>
    <col min="8696" max="8697" width="9.7109375" style="160" customWidth="1"/>
    <col min="8698" max="8699" width="9.28515625" style="160" customWidth="1"/>
    <col min="8700" max="8700" width="10" style="160" customWidth="1"/>
    <col min="8701" max="8701" width="10.140625" style="160" bestFit="1" customWidth="1"/>
    <col min="8702" max="8950" width="9.140625" style="160"/>
    <col min="8951" max="8951" width="39.42578125" style="160" customWidth="1"/>
    <col min="8952" max="8953" width="9.7109375" style="160" customWidth="1"/>
    <col min="8954" max="8955" width="9.28515625" style="160" customWidth="1"/>
    <col min="8956" max="8956" width="10" style="160" customWidth="1"/>
    <col min="8957" max="8957" width="10.140625" style="160" bestFit="1" customWidth="1"/>
    <col min="8958" max="9206" width="9.140625" style="160"/>
    <col min="9207" max="9207" width="39.42578125" style="160" customWidth="1"/>
    <col min="9208" max="9209" width="9.7109375" style="160" customWidth="1"/>
    <col min="9210" max="9211" width="9.28515625" style="160" customWidth="1"/>
    <col min="9212" max="9212" width="10" style="160" customWidth="1"/>
    <col min="9213" max="9213" width="10.140625" style="160" bestFit="1" customWidth="1"/>
    <col min="9214" max="9462" width="9.140625" style="160"/>
    <col min="9463" max="9463" width="39.42578125" style="160" customWidth="1"/>
    <col min="9464" max="9465" width="9.7109375" style="160" customWidth="1"/>
    <col min="9466" max="9467" width="9.28515625" style="160" customWidth="1"/>
    <col min="9468" max="9468" width="10" style="160" customWidth="1"/>
    <col min="9469" max="9469" width="10.140625" style="160" bestFit="1" customWidth="1"/>
    <col min="9470" max="9718" width="9.140625" style="160"/>
    <col min="9719" max="9719" width="39.42578125" style="160" customWidth="1"/>
    <col min="9720" max="9721" width="9.7109375" style="160" customWidth="1"/>
    <col min="9722" max="9723" width="9.28515625" style="160" customWidth="1"/>
    <col min="9724" max="9724" width="10" style="160" customWidth="1"/>
    <col min="9725" max="9725" width="10.140625" style="160" bestFit="1" customWidth="1"/>
    <col min="9726" max="9974" width="9.140625" style="160"/>
    <col min="9975" max="9975" width="39.42578125" style="160" customWidth="1"/>
    <col min="9976" max="9977" width="9.7109375" style="160" customWidth="1"/>
    <col min="9978" max="9979" width="9.28515625" style="160" customWidth="1"/>
    <col min="9980" max="9980" width="10" style="160" customWidth="1"/>
    <col min="9981" max="9981" width="10.140625" style="160" bestFit="1" customWidth="1"/>
    <col min="9982" max="10230" width="9.140625" style="160"/>
    <col min="10231" max="10231" width="39.42578125" style="160" customWidth="1"/>
    <col min="10232" max="10233" width="9.7109375" style="160" customWidth="1"/>
    <col min="10234" max="10235" width="9.28515625" style="160" customWidth="1"/>
    <col min="10236" max="10236" width="10" style="160" customWidth="1"/>
    <col min="10237" max="10237" width="10.140625" style="160" bestFit="1" customWidth="1"/>
    <col min="10238" max="10486" width="9.140625" style="160"/>
    <col min="10487" max="10487" width="39.42578125" style="160" customWidth="1"/>
    <col min="10488" max="10489" width="9.7109375" style="160" customWidth="1"/>
    <col min="10490" max="10491" width="9.28515625" style="160" customWidth="1"/>
    <col min="10492" max="10492" width="10" style="160" customWidth="1"/>
    <col min="10493" max="10493" width="10.140625" style="160" bestFit="1" customWidth="1"/>
    <col min="10494" max="10742" width="9.140625" style="160"/>
    <col min="10743" max="10743" width="39.42578125" style="160" customWidth="1"/>
    <col min="10744" max="10745" width="9.7109375" style="160" customWidth="1"/>
    <col min="10746" max="10747" width="9.28515625" style="160" customWidth="1"/>
    <col min="10748" max="10748" width="10" style="160" customWidth="1"/>
    <col min="10749" max="10749" width="10.140625" style="160" bestFit="1" customWidth="1"/>
    <col min="10750" max="10998" width="9.140625" style="160"/>
    <col min="10999" max="10999" width="39.42578125" style="160" customWidth="1"/>
    <col min="11000" max="11001" width="9.7109375" style="160" customWidth="1"/>
    <col min="11002" max="11003" width="9.28515625" style="160" customWidth="1"/>
    <col min="11004" max="11004" width="10" style="160" customWidth="1"/>
    <col min="11005" max="11005" width="10.140625" style="160" bestFit="1" customWidth="1"/>
    <col min="11006" max="11254" width="9.140625" style="160"/>
    <col min="11255" max="11255" width="39.42578125" style="160" customWidth="1"/>
    <col min="11256" max="11257" width="9.7109375" style="160" customWidth="1"/>
    <col min="11258" max="11259" width="9.28515625" style="160" customWidth="1"/>
    <col min="11260" max="11260" width="10" style="160" customWidth="1"/>
    <col min="11261" max="11261" width="10.140625" style="160" bestFit="1" customWidth="1"/>
    <col min="11262" max="11510" width="9.140625" style="160"/>
    <col min="11511" max="11511" width="39.42578125" style="160" customWidth="1"/>
    <col min="11512" max="11513" width="9.7109375" style="160" customWidth="1"/>
    <col min="11514" max="11515" width="9.28515625" style="160" customWidth="1"/>
    <col min="11516" max="11516" width="10" style="160" customWidth="1"/>
    <col min="11517" max="11517" width="10.140625" style="160" bestFit="1" customWidth="1"/>
    <col min="11518" max="11766" width="9.140625" style="160"/>
    <col min="11767" max="11767" width="39.42578125" style="160" customWidth="1"/>
    <col min="11768" max="11769" width="9.7109375" style="160" customWidth="1"/>
    <col min="11770" max="11771" width="9.28515625" style="160" customWidth="1"/>
    <col min="11772" max="11772" width="10" style="160" customWidth="1"/>
    <col min="11773" max="11773" width="10.140625" style="160" bestFit="1" customWidth="1"/>
    <col min="11774" max="12022" width="9.140625" style="160"/>
    <col min="12023" max="12023" width="39.42578125" style="160" customWidth="1"/>
    <col min="12024" max="12025" width="9.7109375" style="160" customWidth="1"/>
    <col min="12026" max="12027" width="9.28515625" style="160" customWidth="1"/>
    <col min="12028" max="12028" width="10" style="160" customWidth="1"/>
    <col min="12029" max="12029" width="10.140625" style="160" bestFit="1" customWidth="1"/>
    <col min="12030" max="12278" width="9.140625" style="160"/>
    <col min="12279" max="12279" width="39.42578125" style="160" customWidth="1"/>
    <col min="12280" max="12281" width="9.7109375" style="160" customWidth="1"/>
    <col min="12282" max="12283" width="9.28515625" style="160" customWidth="1"/>
    <col min="12284" max="12284" width="10" style="160" customWidth="1"/>
    <col min="12285" max="12285" width="10.140625" style="160" bestFit="1" customWidth="1"/>
    <col min="12286" max="12534" width="9.140625" style="160"/>
    <col min="12535" max="12535" width="39.42578125" style="160" customWidth="1"/>
    <col min="12536" max="12537" width="9.7109375" style="160" customWidth="1"/>
    <col min="12538" max="12539" width="9.28515625" style="160" customWidth="1"/>
    <col min="12540" max="12540" width="10" style="160" customWidth="1"/>
    <col min="12541" max="12541" width="10.140625" style="160" bestFit="1" customWidth="1"/>
    <col min="12542" max="12790" width="9.140625" style="160"/>
    <col min="12791" max="12791" width="39.42578125" style="160" customWidth="1"/>
    <col min="12792" max="12793" width="9.7109375" style="160" customWidth="1"/>
    <col min="12794" max="12795" width="9.28515625" style="160" customWidth="1"/>
    <col min="12796" max="12796" width="10" style="160" customWidth="1"/>
    <col min="12797" max="12797" width="10.140625" style="160" bestFit="1" customWidth="1"/>
    <col min="12798" max="13046" width="9.140625" style="160"/>
    <col min="13047" max="13047" width="39.42578125" style="160" customWidth="1"/>
    <col min="13048" max="13049" width="9.7109375" style="160" customWidth="1"/>
    <col min="13050" max="13051" width="9.28515625" style="160" customWidth="1"/>
    <col min="13052" max="13052" width="10" style="160" customWidth="1"/>
    <col min="13053" max="13053" width="10.140625" style="160" bestFit="1" customWidth="1"/>
    <col min="13054" max="13302" width="9.140625" style="160"/>
    <col min="13303" max="13303" width="39.42578125" style="160" customWidth="1"/>
    <col min="13304" max="13305" width="9.7109375" style="160" customWidth="1"/>
    <col min="13306" max="13307" width="9.28515625" style="160" customWidth="1"/>
    <col min="13308" max="13308" width="10" style="160" customWidth="1"/>
    <col min="13309" max="13309" width="10.140625" style="160" bestFit="1" customWidth="1"/>
    <col min="13310" max="13558" width="9.140625" style="160"/>
    <col min="13559" max="13559" width="39.42578125" style="160" customWidth="1"/>
    <col min="13560" max="13561" width="9.7109375" style="160" customWidth="1"/>
    <col min="13562" max="13563" width="9.28515625" style="160" customWidth="1"/>
    <col min="13564" max="13564" width="10" style="160" customWidth="1"/>
    <col min="13565" max="13565" width="10.140625" style="160" bestFit="1" customWidth="1"/>
    <col min="13566" max="13814" width="9.140625" style="160"/>
    <col min="13815" max="13815" width="39.42578125" style="160" customWidth="1"/>
    <col min="13816" max="13817" width="9.7109375" style="160" customWidth="1"/>
    <col min="13818" max="13819" width="9.28515625" style="160" customWidth="1"/>
    <col min="13820" max="13820" width="10" style="160" customWidth="1"/>
    <col min="13821" max="13821" width="10.140625" style="160" bestFit="1" customWidth="1"/>
    <col min="13822" max="14070" width="9.140625" style="160"/>
    <col min="14071" max="14071" width="39.42578125" style="160" customWidth="1"/>
    <col min="14072" max="14073" width="9.7109375" style="160" customWidth="1"/>
    <col min="14074" max="14075" width="9.28515625" style="160" customWidth="1"/>
    <col min="14076" max="14076" width="10" style="160" customWidth="1"/>
    <col min="14077" max="14077" width="10.140625" style="160" bestFit="1" customWidth="1"/>
    <col min="14078" max="14326" width="9.140625" style="160"/>
    <col min="14327" max="14327" width="39.42578125" style="160" customWidth="1"/>
    <col min="14328" max="14329" width="9.7109375" style="160" customWidth="1"/>
    <col min="14330" max="14331" width="9.28515625" style="160" customWidth="1"/>
    <col min="14332" max="14332" width="10" style="160" customWidth="1"/>
    <col min="14333" max="14333" width="10.140625" style="160" bestFit="1" customWidth="1"/>
    <col min="14334" max="14582" width="9.140625" style="160"/>
    <col min="14583" max="14583" width="39.42578125" style="160" customWidth="1"/>
    <col min="14584" max="14585" width="9.7109375" style="160" customWidth="1"/>
    <col min="14586" max="14587" width="9.28515625" style="160" customWidth="1"/>
    <col min="14588" max="14588" width="10" style="160" customWidth="1"/>
    <col min="14589" max="14589" width="10.140625" style="160" bestFit="1" customWidth="1"/>
    <col min="14590" max="14838" width="9.140625" style="160"/>
    <col min="14839" max="14839" width="39.42578125" style="160" customWidth="1"/>
    <col min="14840" max="14841" width="9.7109375" style="160" customWidth="1"/>
    <col min="14842" max="14843" width="9.28515625" style="160" customWidth="1"/>
    <col min="14844" max="14844" width="10" style="160" customWidth="1"/>
    <col min="14845" max="14845" width="10.140625" style="160" bestFit="1" customWidth="1"/>
    <col min="14846" max="15094" width="9.140625" style="160"/>
    <col min="15095" max="15095" width="39.42578125" style="160" customWidth="1"/>
    <col min="15096" max="15097" width="9.7109375" style="160" customWidth="1"/>
    <col min="15098" max="15099" width="9.28515625" style="160" customWidth="1"/>
    <col min="15100" max="15100" width="10" style="160" customWidth="1"/>
    <col min="15101" max="15101" width="10.140625" style="160" bestFit="1" customWidth="1"/>
    <col min="15102" max="15350" width="9.140625" style="160"/>
    <col min="15351" max="15351" width="39.42578125" style="160" customWidth="1"/>
    <col min="15352" max="15353" width="9.7109375" style="160" customWidth="1"/>
    <col min="15354" max="15355" width="9.28515625" style="160" customWidth="1"/>
    <col min="15356" max="15356" width="10" style="160" customWidth="1"/>
    <col min="15357" max="15357" width="10.140625" style="160" bestFit="1" customWidth="1"/>
    <col min="15358" max="15606" width="9.140625" style="160"/>
    <col min="15607" max="15607" width="39.42578125" style="160" customWidth="1"/>
    <col min="15608" max="15609" width="9.7109375" style="160" customWidth="1"/>
    <col min="15610" max="15611" width="9.28515625" style="160" customWidth="1"/>
    <col min="15612" max="15612" width="10" style="160" customWidth="1"/>
    <col min="15613" max="15613" width="10.140625" style="160" bestFit="1" customWidth="1"/>
    <col min="15614" max="15862" width="9.140625" style="160"/>
    <col min="15863" max="15863" width="39.42578125" style="160" customWidth="1"/>
    <col min="15864" max="15865" width="9.7109375" style="160" customWidth="1"/>
    <col min="15866" max="15867" width="9.28515625" style="160" customWidth="1"/>
    <col min="15868" max="15868" width="10" style="160" customWidth="1"/>
    <col min="15869" max="15869" width="10.140625" style="160" bestFit="1" customWidth="1"/>
    <col min="15870" max="16118" width="9.140625" style="160"/>
    <col min="16119" max="16119" width="39.42578125" style="160" customWidth="1"/>
    <col min="16120" max="16121" width="9.7109375" style="160" customWidth="1"/>
    <col min="16122" max="16123" width="9.28515625" style="160" customWidth="1"/>
    <col min="16124" max="16124" width="10" style="160" customWidth="1"/>
    <col min="16125" max="16125" width="10.140625" style="160" bestFit="1" customWidth="1"/>
    <col min="16126" max="16384" width="9.140625" style="160"/>
  </cols>
  <sheetData>
    <row r="1" spans="1:6" s="426" customFormat="1" ht="20.100000000000001" customHeight="1">
      <c r="A1" s="858" t="s">
        <v>348</v>
      </c>
      <c r="B1" s="858"/>
      <c r="C1" s="858"/>
      <c r="D1" s="858"/>
      <c r="E1" s="858"/>
      <c r="F1" s="858"/>
    </row>
    <row r="2" spans="1:6" ht="20.100000000000001" customHeight="1">
      <c r="A2" s="439"/>
    </row>
    <row r="3" spans="1:6" ht="32.25" customHeight="1">
      <c r="A3" s="399"/>
      <c r="B3" s="40">
        <v>2018</v>
      </c>
      <c r="C3" s="472">
        <v>2019</v>
      </c>
      <c r="D3" s="472">
        <v>2020</v>
      </c>
      <c r="E3" s="472">
        <v>2021</v>
      </c>
      <c r="F3" s="371" t="s">
        <v>173</v>
      </c>
    </row>
    <row r="4" spans="1:6" ht="20.100000000000001" customHeight="1">
      <c r="A4" s="440"/>
    </row>
    <row r="5" spans="1:6" ht="20.100000000000001" customHeight="1">
      <c r="A5" s="440"/>
      <c r="B5" s="855" t="s">
        <v>323</v>
      </c>
      <c r="C5" s="855"/>
      <c r="D5" s="855"/>
      <c r="E5" s="855"/>
      <c r="F5" s="855"/>
    </row>
    <row r="6" spans="1:6" s="433" customFormat="1" ht="20.100000000000001" customHeight="1">
      <c r="A6" s="427" t="s">
        <v>335</v>
      </c>
      <c r="F6" s="540"/>
    </row>
    <row r="7" spans="1:6" ht="20.100000000000001" customHeight="1">
      <c r="A7" s="434" t="s">
        <v>336</v>
      </c>
      <c r="B7" s="541"/>
      <c r="C7" s="541"/>
      <c r="D7" s="542"/>
      <c r="E7" s="542"/>
      <c r="F7" s="528"/>
    </row>
    <row r="8" spans="1:6" ht="20.100000000000001" customHeight="1">
      <c r="A8" s="434" t="s">
        <v>337</v>
      </c>
      <c r="B8" s="710">
        <v>3908</v>
      </c>
      <c r="C8" s="710">
        <v>2270</v>
      </c>
      <c r="D8" s="710">
        <v>2369</v>
      </c>
      <c r="E8" s="710">
        <v>2283</v>
      </c>
      <c r="F8" s="710">
        <v>2583</v>
      </c>
    </row>
    <row r="9" spans="1:6" ht="20.100000000000001" customHeight="1">
      <c r="A9" s="434" t="s">
        <v>347</v>
      </c>
      <c r="B9" s="711">
        <v>100.99994594886763</v>
      </c>
      <c r="C9" s="711">
        <v>181.24264154982339</v>
      </c>
      <c r="D9" s="712">
        <v>102.99997047273158</v>
      </c>
      <c r="E9" s="712">
        <v>102.07264283461859</v>
      </c>
      <c r="F9" s="710">
        <v>11769.49</v>
      </c>
    </row>
    <row r="10" spans="1:6" ht="20.100000000000001" customHeight="1">
      <c r="A10" s="434" t="s">
        <v>343</v>
      </c>
      <c r="B10" s="711">
        <v>96.917808219178085</v>
      </c>
      <c r="C10" s="711">
        <v>109.54063604240282</v>
      </c>
      <c r="D10" s="712">
        <v>105.16129032258064</v>
      </c>
      <c r="E10" s="712">
        <v>264.11042944785277</v>
      </c>
      <c r="F10" s="710">
        <v>263.92</v>
      </c>
    </row>
    <row r="11" spans="1:6" ht="20.100000000000001" customHeight="1">
      <c r="A11" s="434" t="s">
        <v>340</v>
      </c>
      <c r="B11" s="711">
        <v>110.5263157894737</v>
      </c>
      <c r="C11" s="711">
        <v>159.52380952380955</v>
      </c>
      <c r="D11" s="712">
        <v>102.98507462686568</v>
      </c>
      <c r="E11" s="712">
        <v>752.89855072463774</v>
      </c>
      <c r="F11" s="710">
        <v>176.58</v>
      </c>
    </row>
    <row r="12" spans="1:6" ht="20.100000000000001" customHeight="1">
      <c r="A12" s="437" t="s">
        <v>344</v>
      </c>
      <c r="B12" s="711">
        <v>122.64008457936868</v>
      </c>
      <c r="C12" s="711">
        <v>94.667487684729068</v>
      </c>
      <c r="D12" s="711">
        <v>104.99544685833224</v>
      </c>
      <c r="E12" s="712">
        <v>102.35410729773263</v>
      </c>
      <c r="F12" s="710">
        <v>119.6</v>
      </c>
    </row>
    <row r="13" spans="1:6" ht="20.100000000000001" customHeight="1">
      <c r="A13" s="427"/>
      <c r="B13" s="163"/>
    </row>
    <row r="14" spans="1:6" ht="20.100000000000001" customHeight="1">
      <c r="A14" s="427"/>
      <c r="B14" s="856" t="s">
        <v>342</v>
      </c>
      <c r="C14" s="856"/>
      <c r="D14" s="856"/>
      <c r="E14" s="856"/>
      <c r="F14" s="856"/>
    </row>
    <row r="15" spans="1:6" ht="20.100000000000001" customHeight="1">
      <c r="A15" s="427"/>
      <c r="C15" s="543"/>
      <c r="D15" s="543"/>
      <c r="E15" s="543"/>
      <c r="F15" s="543"/>
    </row>
    <row r="16" spans="1:6" s="433" customFormat="1" ht="20.100000000000001" customHeight="1">
      <c r="A16" s="427" t="s">
        <v>335</v>
      </c>
    </row>
    <row r="17" spans="1:6" ht="20.100000000000001" customHeight="1">
      <c r="A17" s="434" t="s">
        <v>336</v>
      </c>
      <c r="B17" s="544"/>
      <c r="C17" s="545"/>
      <c r="D17" s="545"/>
      <c r="E17" s="545"/>
      <c r="F17" s="545"/>
    </row>
    <row r="18" spans="1:6" ht="20.100000000000001" customHeight="1">
      <c r="A18" s="434" t="s">
        <v>337</v>
      </c>
      <c r="B18" s="704">
        <f>(B8/107.97)*100</f>
        <v>3619.523941835695</v>
      </c>
      <c r="C18" s="709">
        <f>(C8/B8)*100</f>
        <v>58.085977482088026</v>
      </c>
      <c r="D18" s="709">
        <f>(D8/C8)*100</f>
        <v>104.36123348017621</v>
      </c>
      <c r="E18" s="709">
        <f>(E8/D8)*100</f>
        <v>96.369776276910088</v>
      </c>
      <c r="F18" s="701">
        <f>(F8/E8)*100</f>
        <v>113.14060446780552</v>
      </c>
    </row>
    <row r="19" spans="1:6" ht="20.100000000000001" customHeight="1">
      <c r="A19" s="434" t="s">
        <v>347</v>
      </c>
      <c r="B19" s="704">
        <f>(B9/107.97)*100</f>
        <v>93.544453041463029</v>
      </c>
      <c r="C19" s="709">
        <f t="shared" ref="C19:F22" si="0">(C9/B9)*100</f>
        <v>179.44825598379975</v>
      </c>
      <c r="D19" s="709">
        <f t="shared" si="0"/>
        <v>56.829877114992833</v>
      </c>
      <c r="E19" s="709">
        <f t="shared" si="0"/>
        <v>99.09968164664815</v>
      </c>
      <c r="F19" s="701">
        <f>(F9/E9)*100</f>
        <v>11530.503838398021</v>
      </c>
    </row>
    <row r="20" spans="1:6" ht="20.100000000000001" customHeight="1">
      <c r="A20" s="434" t="s">
        <v>343</v>
      </c>
      <c r="B20" s="704">
        <f>(B10/107.97)*100</f>
        <v>89.763645660070466</v>
      </c>
      <c r="C20" s="709">
        <f t="shared" si="0"/>
        <v>113.02426051018242</v>
      </c>
      <c r="D20" s="709">
        <f t="shared" si="0"/>
        <v>96.002081165452651</v>
      </c>
      <c r="E20" s="709">
        <f t="shared" si="0"/>
        <v>251.14795438292751</v>
      </c>
      <c r="F20" s="701">
        <f t="shared" si="0"/>
        <v>99.927897793263654</v>
      </c>
    </row>
    <row r="21" spans="1:6" ht="20.100000000000001" customHeight="1">
      <c r="A21" s="434" t="s">
        <v>340</v>
      </c>
      <c r="B21" s="704">
        <f>(B11/107.97)*100</f>
        <v>102.36761673564297</v>
      </c>
      <c r="C21" s="709">
        <f t="shared" si="0"/>
        <v>144.3310657596372</v>
      </c>
      <c r="D21" s="709">
        <f t="shared" si="0"/>
        <v>64.557807975050125</v>
      </c>
      <c r="E21" s="709">
        <f t="shared" si="0"/>
        <v>731.07540432682208</v>
      </c>
      <c r="F21" s="701">
        <f t="shared" si="0"/>
        <v>23.453358999037537</v>
      </c>
    </row>
    <row r="22" spans="1:6" ht="20.100000000000001" customHeight="1">
      <c r="A22" s="437" t="s">
        <v>344</v>
      </c>
      <c r="B22" s="704">
        <f>(B12/107.97)*100</f>
        <v>113.58718586585965</v>
      </c>
      <c r="C22" s="709">
        <f t="shared" si="0"/>
        <v>77.191309847363442</v>
      </c>
      <c r="D22" s="709">
        <f t="shared" si="0"/>
        <v>110.9097214114294</v>
      </c>
      <c r="E22" s="709">
        <f t="shared" si="0"/>
        <v>97.484329426052625</v>
      </c>
      <c r="F22" s="701">
        <f t="shared" si="0"/>
        <v>116.84924343299843</v>
      </c>
    </row>
    <row r="23" spans="1:6" ht="20.100000000000001" customHeight="1"/>
    <row r="24" spans="1:6" ht="20.100000000000001" customHeight="1">
      <c r="A24" s="438" t="s">
        <v>345</v>
      </c>
    </row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spans="4:5" ht="20.100000000000001" customHeight="1"/>
    <row r="34" spans="4:5" ht="20.100000000000001" customHeight="1"/>
    <row r="43" spans="4:5">
      <c r="D43" s="164"/>
      <c r="E43" s="164"/>
    </row>
  </sheetData>
  <mergeCells count="3">
    <mergeCell ref="B5:F5"/>
    <mergeCell ref="B14:F14"/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FF00"/>
  </sheetPr>
  <dimension ref="A1:F29"/>
  <sheetViews>
    <sheetView topLeftCell="A3" workbookViewId="0">
      <selection sqref="A1:E22"/>
    </sheetView>
  </sheetViews>
  <sheetFormatPr defaultRowHeight="12.75"/>
  <cols>
    <col min="1" max="1" width="22.28515625" style="154" customWidth="1"/>
    <col min="2" max="4" width="10.7109375" style="154" customWidth="1"/>
    <col min="5" max="5" width="11.85546875" style="154" bestFit="1" customWidth="1"/>
    <col min="6" max="250" width="9.140625" style="154"/>
    <col min="251" max="251" width="22.28515625" style="154" customWidth="1"/>
    <col min="252" max="254" width="10.7109375" style="154" customWidth="1"/>
    <col min="255" max="255" width="11.85546875" style="154" bestFit="1" customWidth="1"/>
    <col min="256" max="506" width="9.140625" style="154"/>
    <col min="507" max="507" width="22.28515625" style="154" customWidth="1"/>
    <col min="508" max="510" width="10.7109375" style="154" customWidth="1"/>
    <col min="511" max="511" width="11.85546875" style="154" bestFit="1" customWidth="1"/>
    <col min="512" max="762" width="9.140625" style="154"/>
    <col min="763" max="763" width="22.28515625" style="154" customWidth="1"/>
    <col min="764" max="766" width="10.7109375" style="154" customWidth="1"/>
    <col min="767" max="767" width="11.85546875" style="154" bestFit="1" customWidth="1"/>
    <col min="768" max="1018" width="9.140625" style="154"/>
    <col min="1019" max="1019" width="22.28515625" style="154" customWidth="1"/>
    <col min="1020" max="1022" width="10.7109375" style="154" customWidth="1"/>
    <col min="1023" max="1023" width="11.85546875" style="154" bestFit="1" customWidth="1"/>
    <col min="1024" max="1274" width="9.140625" style="154"/>
    <col min="1275" max="1275" width="22.28515625" style="154" customWidth="1"/>
    <col min="1276" max="1278" width="10.7109375" style="154" customWidth="1"/>
    <col min="1279" max="1279" width="11.85546875" style="154" bestFit="1" customWidth="1"/>
    <col min="1280" max="1530" width="9.140625" style="154"/>
    <col min="1531" max="1531" width="22.28515625" style="154" customWidth="1"/>
    <col min="1532" max="1534" width="10.7109375" style="154" customWidth="1"/>
    <col min="1535" max="1535" width="11.85546875" style="154" bestFit="1" customWidth="1"/>
    <col min="1536" max="1786" width="9.140625" style="154"/>
    <col min="1787" max="1787" width="22.28515625" style="154" customWidth="1"/>
    <col min="1788" max="1790" width="10.7109375" style="154" customWidth="1"/>
    <col min="1791" max="1791" width="11.85546875" style="154" bestFit="1" customWidth="1"/>
    <col min="1792" max="2042" width="9.140625" style="154"/>
    <col min="2043" max="2043" width="22.28515625" style="154" customWidth="1"/>
    <col min="2044" max="2046" width="10.7109375" style="154" customWidth="1"/>
    <col min="2047" max="2047" width="11.85546875" style="154" bestFit="1" customWidth="1"/>
    <col min="2048" max="2298" width="9.140625" style="154"/>
    <col min="2299" max="2299" width="22.28515625" style="154" customWidth="1"/>
    <col min="2300" max="2302" width="10.7109375" style="154" customWidth="1"/>
    <col min="2303" max="2303" width="11.85546875" style="154" bestFit="1" customWidth="1"/>
    <col min="2304" max="2554" width="9.140625" style="154"/>
    <col min="2555" max="2555" width="22.28515625" style="154" customWidth="1"/>
    <col min="2556" max="2558" width="10.7109375" style="154" customWidth="1"/>
    <col min="2559" max="2559" width="11.85546875" style="154" bestFit="1" customWidth="1"/>
    <col min="2560" max="2810" width="9.140625" style="154"/>
    <col min="2811" max="2811" width="22.28515625" style="154" customWidth="1"/>
    <col min="2812" max="2814" width="10.7109375" style="154" customWidth="1"/>
    <col min="2815" max="2815" width="11.85546875" style="154" bestFit="1" customWidth="1"/>
    <col min="2816" max="3066" width="9.140625" style="154"/>
    <col min="3067" max="3067" width="22.28515625" style="154" customWidth="1"/>
    <col min="3068" max="3070" width="10.7109375" style="154" customWidth="1"/>
    <col min="3071" max="3071" width="11.85546875" style="154" bestFit="1" customWidth="1"/>
    <col min="3072" max="3322" width="9.140625" style="154"/>
    <col min="3323" max="3323" width="22.28515625" style="154" customWidth="1"/>
    <col min="3324" max="3326" width="10.7109375" style="154" customWidth="1"/>
    <col min="3327" max="3327" width="11.85546875" style="154" bestFit="1" customWidth="1"/>
    <col min="3328" max="3578" width="9.140625" style="154"/>
    <col min="3579" max="3579" width="22.28515625" style="154" customWidth="1"/>
    <col min="3580" max="3582" width="10.7109375" style="154" customWidth="1"/>
    <col min="3583" max="3583" width="11.85546875" style="154" bestFit="1" customWidth="1"/>
    <col min="3584" max="3834" width="9.140625" style="154"/>
    <col min="3835" max="3835" width="22.28515625" style="154" customWidth="1"/>
    <col min="3836" max="3838" width="10.7109375" style="154" customWidth="1"/>
    <col min="3839" max="3839" width="11.85546875" style="154" bestFit="1" customWidth="1"/>
    <col min="3840" max="4090" width="9.140625" style="154"/>
    <col min="4091" max="4091" width="22.28515625" style="154" customWidth="1"/>
    <col min="4092" max="4094" width="10.7109375" style="154" customWidth="1"/>
    <col min="4095" max="4095" width="11.85546875" style="154" bestFit="1" customWidth="1"/>
    <col min="4096" max="4346" width="9.140625" style="154"/>
    <col min="4347" max="4347" width="22.28515625" style="154" customWidth="1"/>
    <col min="4348" max="4350" width="10.7109375" style="154" customWidth="1"/>
    <col min="4351" max="4351" width="11.85546875" style="154" bestFit="1" customWidth="1"/>
    <col min="4352" max="4602" width="9.140625" style="154"/>
    <col min="4603" max="4603" width="22.28515625" style="154" customWidth="1"/>
    <col min="4604" max="4606" width="10.7109375" style="154" customWidth="1"/>
    <col min="4607" max="4607" width="11.85546875" style="154" bestFit="1" customWidth="1"/>
    <col min="4608" max="4858" width="9.140625" style="154"/>
    <col min="4859" max="4859" width="22.28515625" style="154" customWidth="1"/>
    <col min="4860" max="4862" width="10.7109375" style="154" customWidth="1"/>
    <col min="4863" max="4863" width="11.85546875" style="154" bestFit="1" customWidth="1"/>
    <col min="4864" max="5114" width="9.140625" style="154"/>
    <col min="5115" max="5115" width="22.28515625" style="154" customWidth="1"/>
    <col min="5116" max="5118" width="10.7109375" style="154" customWidth="1"/>
    <col min="5119" max="5119" width="11.85546875" style="154" bestFit="1" customWidth="1"/>
    <col min="5120" max="5370" width="9.140625" style="154"/>
    <col min="5371" max="5371" width="22.28515625" style="154" customWidth="1"/>
    <col min="5372" max="5374" width="10.7109375" style="154" customWidth="1"/>
    <col min="5375" max="5375" width="11.85546875" style="154" bestFit="1" customWidth="1"/>
    <col min="5376" max="5626" width="9.140625" style="154"/>
    <col min="5627" max="5627" width="22.28515625" style="154" customWidth="1"/>
    <col min="5628" max="5630" width="10.7109375" style="154" customWidth="1"/>
    <col min="5631" max="5631" width="11.85546875" style="154" bestFit="1" customWidth="1"/>
    <col min="5632" max="5882" width="9.140625" style="154"/>
    <col min="5883" max="5883" width="22.28515625" style="154" customWidth="1"/>
    <col min="5884" max="5886" width="10.7109375" style="154" customWidth="1"/>
    <col min="5887" max="5887" width="11.85546875" style="154" bestFit="1" customWidth="1"/>
    <col min="5888" max="6138" width="9.140625" style="154"/>
    <col min="6139" max="6139" width="22.28515625" style="154" customWidth="1"/>
    <col min="6140" max="6142" width="10.7109375" style="154" customWidth="1"/>
    <col min="6143" max="6143" width="11.85546875" style="154" bestFit="1" customWidth="1"/>
    <col min="6144" max="6394" width="9.140625" style="154"/>
    <col min="6395" max="6395" width="22.28515625" style="154" customWidth="1"/>
    <col min="6396" max="6398" width="10.7109375" style="154" customWidth="1"/>
    <col min="6399" max="6399" width="11.85546875" style="154" bestFit="1" customWidth="1"/>
    <col min="6400" max="6650" width="9.140625" style="154"/>
    <col min="6651" max="6651" width="22.28515625" style="154" customWidth="1"/>
    <col min="6652" max="6654" width="10.7109375" style="154" customWidth="1"/>
    <col min="6655" max="6655" width="11.85546875" style="154" bestFit="1" customWidth="1"/>
    <col min="6656" max="6906" width="9.140625" style="154"/>
    <col min="6907" max="6907" width="22.28515625" style="154" customWidth="1"/>
    <col min="6908" max="6910" width="10.7109375" style="154" customWidth="1"/>
    <col min="6911" max="6911" width="11.85546875" style="154" bestFit="1" customWidth="1"/>
    <col min="6912" max="7162" width="9.140625" style="154"/>
    <col min="7163" max="7163" width="22.28515625" style="154" customWidth="1"/>
    <col min="7164" max="7166" width="10.7109375" style="154" customWidth="1"/>
    <col min="7167" max="7167" width="11.85546875" style="154" bestFit="1" customWidth="1"/>
    <col min="7168" max="7418" width="9.140625" style="154"/>
    <col min="7419" max="7419" width="22.28515625" style="154" customWidth="1"/>
    <col min="7420" max="7422" width="10.7109375" style="154" customWidth="1"/>
    <col min="7423" max="7423" width="11.85546875" style="154" bestFit="1" customWidth="1"/>
    <col min="7424" max="7674" width="9.140625" style="154"/>
    <col min="7675" max="7675" width="22.28515625" style="154" customWidth="1"/>
    <col min="7676" max="7678" width="10.7109375" style="154" customWidth="1"/>
    <col min="7679" max="7679" width="11.85546875" style="154" bestFit="1" customWidth="1"/>
    <col min="7680" max="7930" width="9.140625" style="154"/>
    <col min="7931" max="7931" width="22.28515625" style="154" customWidth="1"/>
    <col min="7932" max="7934" width="10.7109375" style="154" customWidth="1"/>
    <col min="7935" max="7935" width="11.85546875" style="154" bestFit="1" customWidth="1"/>
    <col min="7936" max="8186" width="9.140625" style="154"/>
    <col min="8187" max="8187" width="22.28515625" style="154" customWidth="1"/>
    <col min="8188" max="8190" width="10.7109375" style="154" customWidth="1"/>
    <col min="8191" max="8191" width="11.85546875" style="154" bestFit="1" customWidth="1"/>
    <col min="8192" max="8442" width="9.140625" style="154"/>
    <col min="8443" max="8443" width="22.28515625" style="154" customWidth="1"/>
    <col min="8444" max="8446" width="10.7109375" style="154" customWidth="1"/>
    <col min="8447" max="8447" width="11.85546875" style="154" bestFit="1" customWidth="1"/>
    <col min="8448" max="8698" width="9.140625" style="154"/>
    <col min="8699" max="8699" width="22.28515625" style="154" customWidth="1"/>
    <col min="8700" max="8702" width="10.7109375" style="154" customWidth="1"/>
    <col min="8703" max="8703" width="11.85546875" style="154" bestFit="1" customWidth="1"/>
    <col min="8704" max="8954" width="9.140625" style="154"/>
    <col min="8955" max="8955" width="22.28515625" style="154" customWidth="1"/>
    <col min="8956" max="8958" width="10.7109375" style="154" customWidth="1"/>
    <col min="8959" max="8959" width="11.85546875" style="154" bestFit="1" customWidth="1"/>
    <col min="8960" max="9210" width="9.140625" style="154"/>
    <col min="9211" max="9211" width="22.28515625" style="154" customWidth="1"/>
    <col min="9212" max="9214" width="10.7109375" style="154" customWidth="1"/>
    <col min="9215" max="9215" width="11.85546875" style="154" bestFit="1" customWidth="1"/>
    <col min="9216" max="9466" width="9.140625" style="154"/>
    <col min="9467" max="9467" width="22.28515625" style="154" customWidth="1"/>
    <col min="9468" max="9470" width="10.7109375" style="154" customWidth="1"/>
    <col min="9471" max="9471" width="11.85546875" style="154" bestFit="1" customWidth="1"/>
    <col min="9472" max="9722" width="9.140625" style="154"/>
    <col min="9723" max="9723" width="22.28515625" style="154" customWidth="1"/>
    <col min="9724" max="9726" width="10.7109375" style="154" customWidth="1"/>
    <col min="9727" max="9727" width="11.85546875" style="154" bestFit="1" customWidth="1"/>
    <col min="9728" max="9978" width="9.140625" style="154"/>
    <col min="9979" max="9979" width="22.28515625" style="154" customWidth="1"/>
    <col min="9980" max="9982" width="10.7109375" style="154" customWidth="1"/>
    <col min="9983" max="9983" width="11.85546875" style="154" bestFit="1" customWidth="1"/>
    <col min="9984" max="10234" width="9.140625" style="154"/>
    <col min="10235" max="10235" width="22.28515625" style="154" customWidth="1"/>
    <col min="10236" max="10238" width="10.7109375" style="154" customWidth="1"/>
    <col min="10239" max="10239" width="11.85546875" style="154" bestFit="1" customWidth="1"/>
    <col min="10240" max="10490" width="9.140625" style="154"/>
    <col min="10491" max="10491" width="22.28515625" style="154" customWidth="1"/>
    <col min="10492" max="10494" width="10.7109375" style="154" customWidth="1"/>
    <col min="10495" max="10495" width="11.85546875" style="154" bestFit="1" customWidth="1"/>
    <col min="10496" max="10746" width="9.140625" style="154"/>
    <col min="10747" max="10747" width="22.28515625" style="154" customWidth="1"/>
    <col min="10748" max="10750" width="10.7109375" style="154" customWidth="1"/>
    <col min="10751" max="10751" width="11.85546875" style="154" bestFit="1" customWidth="1"/>
    <col min="10752" max="11002" width="9.140625" style="154"/>
    <col min="11003" max="11003" width="22.28515625" style="154" customWidth="1"/>
    <col min="11004" max="11006" width="10.7109375" style="154" customWidth="1"/>
    <col min="11007" max="11007" width="11.85546875" style="154" bestFit="1" customWidth="1"/>
    <col min="11008" max="11258" width="9.140625" style="154"/>
    <col min="11259" max="11259" width="22.28515625" style="154" customWidth="1"/>
    <col min="11260" max="11262" width="10.7109375" style="154" customWidth="1"/>
    <col min="11263" max="11263" width="11.85546875" style="154" bestFit="1" customWidth="1"/>
    <col min="11264" max="11514" width="9.140625" style="154"/>
    <col min="11515" max="11515" width="22.28515625" style="154" customWidth="1"/>
    <col min="11516" max="11518" width="10.7109375" style="154" customWidth="1"/>
    <col min="11519" max="11519" width="11.85546875" style="154" bestFit="1" customWidth="1"/>
    <col min="11520" max="11770" width="9.140625" style="154"/>
    <col min="11771" max="11771" width="22.28515625" style="154" customWidth="1"/>
    <col min="11772" max="11774" width="10.7109375" style="154" customWidth="1"/>
    <col min="11775" max="11775" width="11.85546875" style="154" bestFit="1" customWidth="1"/>
    <col min="11776" max="12026" width="9.140625" style="154"/>
    <col min="12027" max="12027" width="22.28515625" style="154" customWidth="1"/>
    <col min="12028" max="12030" width="10.7109375" style="154" customWidth="1"/>
    <col min="12031" max="12031" width="11.85546875" style="154" bestFit="1" customWidth="1"/>
    <col min="12032" max="12282" width="9.140625" style="154"/>
    <col min="12283" max="12283" width="22.28515625" style="154" customWidth="1"/>
    <col min="12284" max="12286" width="10.7109375" style="154" customWidth="1"/>
    <col min="12287" max="12287" width="11.85546875" style="154" bestFit="1" customWidth="1"/>
    <col min="12288" max="12538" width="9.140625" style="154"/>
    <col min="12539" max="12539" width="22.28515625" style="154" customWidth="1"/>
    <col min="12540" max="12542" width="10.7109375" style="154" customWidth="1"/>
    <col min="12543" max="12543" width="11.85546875" style="154" bestFit="1" customWidth="1"/>
    <col min="12544" max="12794" width="9.140625" style="154"/>
    <col min="12795" max="12795" width="22.28515625" style="154" customWidth="1"/>
    <col min="12796" max="12798" width="10.7109375" style="154" customWidth="1"/>
    <col min="12799" max="12799" width="11.85546875" style="154" bestFit="1" customWidth="1"/>
    <col min="12800" max="13050" width="9.140625" style="154"/>
    <col min="13051" max="13051" width="22.28515625" style="154" customWidth="1"/>
    <col min="13052" max="13054" width="10.7109375" style="154" customWidth="1"/>
    <col min="13055" max="13055" width="11.85546875" style="154" bestFit="1" customWidth="1"/>
    <col min="13056" max="13306" width="9.140625" style="154"/>
    <col min="13307" max="13307" width="22.28515625" style="154" customWidth="1"/>
    <col min="13308" max="13310" width="10.7109375" style="154" customWidth="1"/>
    <col min="13311" max="13311" width="11.85546875" style="154" bestFit="1" customWidth="1"/>
    <col min="13312" max="13562" width="9.140625" style="154"/>
    <col min="13563" max="13563" width="22.28515625" style="154" customWidth="1"/>
    <col min="13564" max="13566" width="10.7109375" style="154" customWidth="1"/>
    <col min="13567" max="13567" width="11.85546875" style="154" bestFit="1" customWidth="1"/>
    <col min="13568" max="13818" width="9.140625" style="154"/>
    <col min="13819" max="13819" width="22.28515625" style="154" customWidth="1"/>
    <col min="13820" max="13822" width="10.7109375" style="154" customWidth="1"/>
    <col min="13823" max="13823" width="11.85546875" style="154" bestFit="1" customWidth="1"/>
    <col min="13824" max="14074" width="9.140625" style="154"/>
    <col min="14075" max="14075" width="22.28515625" style="154" customWidth="1"/>
    <col min="14076" max="14078" width="10.7109375" style="154" customWidth="1"/>
    <col min="14079" max="14079" width="11.85546875" style="154" bestFit="1" customWidth="1"/>
    <col min="14080" max="14330" width="9.140625" style="154"/>
    <col min="14331" max="14331" width="22.28515625" style="154" customWidth="1"/>
    <col min="14332" max="14334" width="10.7109375" style="154" customWidth="1"/>
    <col min="14335" max="14335" width="11.85546875" style="154" bestFit="1" customWidth="1"/>
    <col min="14336" max="14586" width="9.140625" style="154"/>
    <col min="14587" max="14587" width="22.28515625" style="154" customWidth="1"/>
    <col min="14588" max="14590" width="10.7109375" style="154" customWidth="1"/>
    <col min="14591" max="14591" width="11.85546875" style="154" bestFit="1" customWidth="1"/>
    <col min="14592" max="14842" width="9.140625" style="154"/>
    <col min="14843" max="14843" width="22.28515625" style="154" customWidth="1"/>
    <col min="14844" max="14846" width="10.7109375" style="154" customWidth="1"/>
    <col min="14847" max="14847" width="11.85546875" style="154" bestFit="1" customWidth="1"/>
    <col min="14848" max="15098" width="9.140625" style="154"/>
    <col min="15099" max="15099" width="22.28515625" style="154" customWidth="1"/>
    <col min="15100" max="15102" width="10.7109375" style="154" customWidth="1"/>
    <col min="15103" max="15103" width="11.85546875" style="154" bestFit="1" customWidth="1"/>
    <col min="15104" max="15354" width="9.140625" style="154"/>
    <col min="15355" max="15355" width="22.28515625" style="154" customWidth="1"/>
    <col min="15356" max="15358" width="10.7109375" style="154" customWidth="1"/>
    <col min="15359" max="15359" width="11.85546875" style="154" bestFit="1" customWidth="1"/>
    <col min="15360" max="15610" width="9.140625" style="154"/>
    <col min="15611" max="15611" width="22.28515625" style="154" customWidth="1"/>
    <col min="15612" max="15614" width="10.7109375" style="154" customWidth="1"/>
    <col min="15615" max="15615" width="11.85546875" style="154" bestFit="1" customWidth="1"/>
    <col min="15616" max="15866" width="9.140625" style="154"/>
    <col min="15867" max="15867" width="22.28515625" style="154" customWidth="1"/>
    <col min="15868" max="15870" width="10.7109375" style="154" customWidth="1"/>
    <col min="15871" max="15871" width="11.85546875" style="154" bestFit="1" customWidth="1"/>
    <col min="15872" max="16122" width="9.140625" style="154"/>
    <col min="16123" max="16123" width="22.28515625" style="154" customWidth="1"/>
    <col min="16124" max="16126" width="10.7109375" style="154" customWidth="1"/>
    <col min="16127" max="16127" width="11.85546875" style="154" bestFit="1" customWidth="1"/>
    <col min="16128" max="16384" width="9.140625" style="154"/>
  </cols>
  <sheetData>
    <row r="1" spans="1:6" ht="20.100000000000001" customHeight="1">
      <c r="A1" s="862" t="s">
        <v>684</v>
      </c>
      <c r="B1" s="862"/>
      <c r="C1" s="862"/>
      <c r="D1" s="862"/>
      <c r="E1" s="862"/>
    </row>
    <row r="2" spans="1:6" ht="20.100000000000001" customHeight="1"/>
    <row r="3" spans="1:6" ht="20.100000000000001" customHeight="1">
      <c r="A3" s="155"/>
      <c r="B3" s="156" t="s">
        <v>349</v>
      </c>
      <c r="C3" s="156" t="s">
        <v>350</v>
      </c>
      <c r="D3" s="156" t="s">
        <v>351</v>
      </c>
      <c r="E3" s="713" t="s">
        <v>683</v>
      </c>
    </row>
    <row r="4" spans="1:6" ht="18.399999999999999" customHeight="1">
      <c r="A4" s="157"/>
    </row>
    <row r="5" spans="1:6" ht="20.100000000000001" customHeight="1">
      <c r="A5" s="157"/>
      <c r="B5" s="859" t="s">
        <v>352</v>
      </c>
      <c r="C5" s="859"/>
      <c r="D5" s="859"/>
      <c r="E5" s="859"/>
    </row>
    <row r="6" spans="1:6" s="442" customFormat="1" ht="18.399999999999999" customHeight="1">
      <c r="A6" s="441">
        <v>2018</v>
      </c>
      <c r="B6" s="714">
        <v>122</v>
      </c>
      <c r="C6" s="714">
        <v>1286</v>
      </c>
      <c r="D6" s="714">
        <v>28867</v>
      </c>
      <c r="E6" s="714">
        <v>761710</v>
      </c>
      <c r="F6" s="425"/>
    </row>
    <row r="7" spans="1:6" ht="18.399999999999999" customHeight="1">
      <c r="A7" s="134">
        <v>2019</v>
      </c>
      <c r="B7" s="715">
        <v>119</v>
      </c>
      <c r="C7" s="715">
        <v>1231</v>
      </c>
      <c r="D7" s="715">
        <v>14012</v>
      </c>
      <c r="E7" s="715">
        <v>798750</v>
      </c>
      <c r="F7" s="443"/>
    </row>
    <row r="8" spans="1:6" ht="18.399999999999999" customHeight="1">
      <c r="A8" s="134">
        <v>2020</v>
      </c>
      <c r="B8" s="715">
        <v>117</v>
      </c>
      <c r="C8" s="715">
        <v>1357</v>
      </c>
      <c r="D8" s="715">
        <v>35291</v>
      </c>
      <c r="E8" s="715">
        <v>1376370</v>
      </c>
      <c r="F8" s="443"/>
    </row>
    <row r="9" spans="1:6" ht="18.399999999999999" customHeight="1">
      <c r="A9" s="134">
        <v>2021</v>
      </c>
      <c r="B9" s="716">
        <v>156</v>
      </c>
      <c r="C9" s="717">
        <v>835</v>
      </c>
      <c r="D9" s="715">
        <v>26343</v>
      </c>
      <c r="E9" s="715">
        <v>1096000</v>
      </c>
      <c r="F9" s="443"/>
    </row>
    <row r="10" spans="1:6" ht="18.399999999999999" customHeight="1">
      <c r="A10" s="441" t="s">
        <v>173</v>
      </c>
      <c r="B10" s="718">
        <v>161</v>
      </c>
      <c r="C10" s="718">
        <v>769</v>
      </c>
      <c r="D10" s="718">
        <v>27598</v>
      </c>
      <c r="E10" s="718">
        <v>1296000</v>
      </c>
      <c r="F10" s="443"/>
    </row>
    <row r="11" spans="1:6" ht="18.399999999999999" customHeight="1">
      <c r="A11" s="157"/>
      <c r="B11" s="444"/>
      <c r="C11" s="445"/>
      <c r="D11" s="445"/>
      <c r="E11" s="444"/>
      <c r="F11" s="443"/>
    </row>
    <row r="12" spans="1:6" ht="20.100000000000001" customHeight="1">
      <c r="A12" s="446"/>
      <c r="B12" s="860" t="s">
        <v>342</v>
      </c>
      <c r="C12" s="860"/>
      <c r="D12" s="860"/>
      <c r="E12" s="860"/>
      <c r="F12" s="158"/>
    </row>
    <row r="13" spans="1:6" ht="20.100000000000001" customHeight="1">
      <c r="B13" s="861"/>
      <c r="C13" s="861"/>
      <c r="D13" s="861"/>
      <c r="E13" s="861"/>
      <c r="F13" s="443"/>
    </row>
    <row r="14" spans="1:6" ht="20.100000000000001" hidden="1" customHeight="1">
      <c r="A14" s="157">
        <v>2000</v>
      </c>
      <c r="B14" s="159">
        <v>98</v>
      </c>
      <c r="C14" s="159">
        <v>101.6</v>
      </c>
      <c r="D14" s="159">
        <v>106.9</v>
      </c>
      <c r="E14" s="159">
        <v>109.4</v>
      </c>
    </row>
    <row r="15" spans="1:6" ht="20.100000000000001" hidden="1" customHeight="1">
      <c r="A15" s="157">
        <v>2001</v>
      </c>
      <c r="B15" s="159">
        <v>96.9</v>
      </c>
      <c r="C15" s="159">
        <v>94.5</v>
      </c>
      <c r="D15" s="159">
        <v>108</v>
      </c>
      <c r="E15" s="159">
        <v>111.2</v>
      </c>
    </row>
    <row r="16" spans="1:6" ht="20.100000000000001" hidden="1" customHeight="1">
      <c r="A16" s="157">
        <v>2002</v>
      </c>
      <c r="B16" s="159">
        <v>100.2</v>
      </c>
      <c r="C16" s="159">
        <v>104.2</v>
      </c>
      <c r="D16" s="159">
        <v>106.3</v>
      </c>
      <c r="E16" s="159">
        <v>107</v>
      </c>
    </row>
    <row r="17" spans="1:5" ht="20.100000000000001" hidden="1" customHeight="1">
      <c r="A17" s="157">
        <v>2003</v>
      </c>
      <c r="B17" s="159">
        <v>100.7</v>
      </c>
      <c r="C17" s="159">
        <v>108.2</v>
      </c>
      <c r="D17" s="159">
        <v>107.4</v>
      </c>
      <c r="E17" s="159">
        <v>109.1</v>
      </c>
    </row>
    <row r="18" spans="1:5" ht="20.100000000000001" customHeight="1">
      <c r="A18" s="134">
        <v>2018</v>
      </c>
      <c r="B18" s="719">
        <f>(B6/112)*100</f>
        <v>108.92857142857142</v>
      </c>
      <c r="C18" s="701">
        <f>(C6/1250)*100</f>
        <v>102.88</v>
      </c>
      <c r="D18" s="701">
        <f>(D6/27632)*100</f>
        <v>104.46945570353215</v>
      </c>
      <c r="E18" s="701">
        <f>(E6/750632)*100</f>
        <v>101.47582303978515</v>
      </c>
    </row>
    <row r="19" spans="1:5" ht="20.100000000000001" customHeight="1">
      <c r="A19" s="134">
        <v>2019</v>
      </c>
      <c r="B19" s="719">
        <f>B7/B6*100</f>
        <v>97.540983606557376</v>
      </c>
      <c r="C19" s="719">
        <f>C7/C6*100</f>
        <v>95.723172628304823</v>
      </c>
      <c r="D19" s="719">
        <f>D7/D6*100</f>
        <v>48.539855197976927</v>
      </c>
      <c r="E19" s="719">
        <f>E7/E6*100</f>
        <v>104.86274303868926</v>
      </c>
    </row>
    <row r="20" spans="1:5" ht="20.100000000000001" customHeight="1">
      <c r="A20" s="134">
        <v>2020</v>
      </c>
      <c r="B20" s="719">
        <f t="shared" ref="B20:B21" si="0">B8/B7*100</f>
        <v>98.319327731092429</v>
      </c>
      <c r="C20" s="719">
        <f t="shared" ref="C20:E22" si="1">C8/C7*100</f>
        <v>110.23558082859464</v>
      </c>
      <c r="D20" s="719">
        <f t="shared" si="1"/>
        <v>251.86268912360833</v>
      </c>
      <c r="E20" s="719">
        <f t="shared" si="1"/>
        <v>172.31549295774647</v>
      </c>
    </row>
    <row r="21" spans="1:5" ht="20.100000000000001" customHeight="1">
      <c r="A21" s="134">
        <v>2021</v>
      </c>
      <c r="B21" s="719">
        <f t="shared" si="0"/>
        <v>133.33333333333331</v>
      </c>
      <c r="C21" s="719">
        <f t="shared" si="1"/>
        <v>61.532792925571108</v>
      </c>
      <c r="D21" s="719">
        <f t="shared" si="1"/>
        <v>74.645093649939071</v>
      </c>
      <c r="E21" s="719">
        <f t="shared" si="1"/>
        <v>79.629750721099697</v>
      </c>
    </row>
    <row r="22" spans="1:5" s="153" customFormat="1" ht="20.100000000000001" customHeight="1">
      <c r="A22" s="441" t="s">
        <v>173</v>
      </c>
      <c r="B22" s="719">
        <f>B10/B9*100</f>
        <v>103.20512820512822</v>
      </c>
      <c r="C22" s="719">
        <f t="shared" si="1"/>
        <v>92.095808383233532</v>
      </c>
      <c r="D22" s="719">
        <f t="shared" si="1"/>
        <v>104.76407394753824</v>
      </c>
      <c r="E22" s="719">
        <f t="shared" si="1"/>
        <v>118.24817518248176</v>
      </c>
    </row>
    <row r="23" spans="1:5" ht="18.399999999999999" customHeight="1">
      <c r="A23" s="447"/>
    </row>
    <row r="24" spans="1:5" ht="18.399999999999999" customHeight="1"/>
    <row r="25" spans="1:5" ht="18.399999999999999" customHeight="1"/>
    <row r="26" spans="1:5" ht="18.399999999999999" customHeight="1"/>
    <row r="27" spans="1:5" ht="18.399999999999999" customHeight="1"/>
    <row r="28" spans="1:5" ht="18.399999999999999" customHeight="1"/>
    <row r="29" spans="1:5" ht="18.399999999999999" customHeight="1"/>
  </sheetData>
  <mergeCells count="4">
    <mergeCell ref="B5:E5"/>
    <mergeCell ref="B12:E12"/>
    <mergeCell ref="B13:E13"/>
    <mergeCell ref="A1:E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65"/>
  <sheetViews>
    <sheetView topLeftCell="A42" workbookViewId="0">
      <selection activeCell="A26" sqref="A26:F48"/>
    </sheetView>
  </sheetViews>
  <sheetFormatPr defaultColWidth="9.140625" defaultRowHeight="12.75"/>
  <cols>
    <col min="1" max="1" width="30.140625" style="216" customWidth="1"/>
    <col min="2" max="2" width="9.140625" style="216" customWidth="1"/>
    <col min="3" max="3" width="12.140625" style="216" customWidth="1"/>
    <col min="4" max="4" width="11.28515625" style="216" customWidth="1"/>
    <col min="5" max="5" width="10.85546875" style="216" customWidth="1"/>
    <col min="6" max="6" width="10" style="216" customWidth="1"/>
    <col min="7" max="16384" width="9.140625" style="216"/>
  </cols>
  <sheetData>
    <row r="1" spans="1:8" ht="37.5" customHeight="1">
      <c r="A1" s="808" t="s">
        <v>649</v>
      </c>
      <c r="B1" s="809"/>
      <c r="C1" s="809"/>
      <c r="D1" s="809"/>
      <c r="E1" s="809"/>
      <c r="F1" s="809"/>
    </row>
    <row r="2" spans="1:8" ht="20.100000000000001" customHeight="1"/>
    <row r="3" spans="1:8" ht="20.100000000000001" customHeight="1">
      <c r="A3" s="269"/>
      <c r="B3" s="269"/>
      <c r="C3" s="269"/>
      <c r="D3" s="269"/>
      <c r="E3" s="269"/>
      <c r="F3" s="270" t="s">
        <v>150</v>
      </c>
    </row>
    <row r="4" spans="1:8" ht="20.100000000000001" customHeight="1">
      <c r="A4" s="271"/>
      <c r="B4" s="812" t="s">
        <v>650</v>
      </c>
      <c r="C4" s="807" t="s">
        <v>151</v>
      </c>
      <c r="D4" s="807"/>
      <c r="E4" s="807"/>
      <c r="F4" s="807"/>
    </row>
    <row r="5" spans="1:8" ht="20.100000000000001" customHeight="1">
      <c r="A5" s="269"/>
      <c r="B5" s="813"/>
      <c r="C5" s="272" t="s">
        <v>152</v>
      </c>
      <c r="D5" s="272" t="s">
        <v>153</v>
      </c>
      <c r="E5" s="272" t="s">
        <v>154</v>
      </c>
      <c r="F5" s="810" t="s">
        <v>135</v>
      </c>
    </row>
    <row r="6" spans="1:8" ht="20.100000000000001" customHeight="1">
      <c r="A6" s="269"/>
      <c r="B6" s="811"/>
      <c r="C6" s="273" t="s">
        <v>155</v>
      </c>
      <c r="D6" s="273" t="s">
        <v>156</v>
      </c>
      <c r="E6" s="273" t="s">
        <v>157</v>
      </c>
      <c r="F6" s="811"/>
    </row>
    <row r="7" spans="1:8" ht="20.100000000000001" customHeight="1">
      <c r="A7" s="269"/>
      <c r="B7" s="269"/>
      <c r="C7" s="274"/>
      <c r="D7" s="274"/>
      <c r="E7" s="274"/>
      <c r="F7" s="275"/>
    </row>
    <row r="8" spans="1:8" ht="20.100000000000001" customHeight="1">
      <c r="A8" s="276" t="s">
        <v>119</v>
      </c>
      <c r="B8" s="361">
        <f>SUM(B9:B23)</f>
        <v>48450.350000000006</v>
      </c>
      <c r="C8" s="361">
        <f t="shared" ref="C8:F8" si="0">SUM(C9:C23)</f>
        <v>39689.25</v>
      </c>
      <c r="D8" s="361">
        <f t="shared" si="0"/>
        <v>3256.3</v>
      </c>
      <c r="E8" s="361">
        <f t="shared" si="0"/>
        <v>3820.69</v>
      </c>
      <c r="F8" s="361">
        <f t="shared" si="0"/>
        <v>1214.3</v>
      </c>
      <c r="H8" s="466"/>
    </row>
    <row r="9" spans="1:8" ht="20.100000000000001" customHeight="1">
      <c r="A9" t="s">
        <v>102</v>
      </c>
      <c r="B9" s="359">
        <v>1494.44</v>
      </c>
      <c r="C9" s="359">
        <v>1277.82</v>
      </c>
      <c r="D9" s="359"/>
      <c r="E9" s="359">
        <v>149.46</v>
      </c>
      <c r="F9" s="359">
        <v>67.16</v>
      </c>
    </row>
    <row r="10" spans="1:8" ht="20.100000000000001" customHeight="1">
      <c r="A10" t="s">
        <v>103</v>
      </c>
      <c r="B10" s="359">
        <v>1226.5899999999999</v>
      </c>
      <c r="C10" s="359">
        <v>1079.56</v>
      </c>
      <c r="D10" s="359"/>
      <c r="E10" s="359">
        <v>119.18</v>
      </c>
      <c r="F10" s="359">
        <v>27.85</v>
      </c>
    </row>
    <row r="11" spans="1:8" ht="20.100000000000001" customHeight="1">
      <c r="A11" t="s">
        <v>104</v>
      </c>
      <c r="B11" s="359">
        <v>1466.69</v>
      </c>
      <c r="C11" s="359">
        <v>1321.45</v>
      </c>
      <c r="D11" s="359"/>
      <c r="E11" s="359">
        <v>114.25</v>
      </c>
      <c r="F11" s="359">
        <v>30.99</v>
      </c>
    </row>
    <row r="12" spans="1:8" ht="20.100000000000001" customHeight="1">
      <c r="A12" t="s">
        <v>105</v>
      </c>
      <c r="B12" s="359">
        <v>1692.44</v>
      </c>
      <c r="C12" s="359">
        <v>1543.13</v>
      </c>
      <c r="D12" s="359"/>
      <c r="E12" s="359">
        <v>120.58999999999993</v>
      </c>
      <c r="F12" s="359">
        <v>28.72</v>
      </c>
    </row>
    <row r="13" spans="1:8" ht="20.100000000000001" customHeight="1">
      <c r="A13" t="s">
        <v>106</v>
      </c>
      <c r="B13" s="359">
        <v>2211.33</v>
      </c>
      <c r="C13" s="359">
        <v>1961.75</v>
      </c>
      <c r="D13" s="359"/>
      <c r="E13" s="359">
        <v>202.10000000000008</v>
      </c>
      <c r="F13" s="359">
        <v>47.48</v>
      </c>
      <c r="H13" s="466"/>
    </row>
    <row r="14" spans="1:8" ht="20.100000000000001" customHeight="1">
      <c r="A14" t="s">
        <v>107</v>
      </c>
      <c r="B14" s="359">
        <v>2573.92</v>
      </c>
      <c r="C14" s="359">
        <v>2306.16</v>
      </c>
      <c r="D14" s="359"/>
      <c r="E14" s="359">
        <v>194.11</v>
      </c>
      <c r="F14" s="359">
        <v>73.650000000000006</v>
      </c>
    </row>
    <row r="15" spans="1:8" ht="20.100000000000001" customHeight="1">
      <c r="A15" t="s">
        <v>108</v>
      </c>
      <c r="B15" s="359">
        <v>3351.28</v>
      </c>
      <c r="C15" s="356">
        <v>2976.86</v>
      </c>
      <c r="D15" s="359"/>
      <c r="E15" s="359">
        <v>295.43000000000012</v>
      </c>
      <c r="F15" s="359">
        <v>78.97</v>
      </c>
    </row>
    <row r="16" spans="1:8" ht="20.100000000000001" customHeight="1">
      <c r="A16" t="s">
        <v>109</v>
      </c>
      <c r="B16" s="359">
        <v>2360.3000000000002</v>
      </c>
      <c r="C16" s="359">
        <v>2158.9299999999998</v>
      </c>
      <c r="D16" s="359"/>
      <c r="E16" s="359">
        <v>160.24000000000021</v>
      </c>
      <c r="F16" s="359">
        <v>41.13</v>
      </c>
    </row>
    <row r="17" spans="1:7" ht="20.100000000000001" customHeight="1">
      <c r="A17" t="s">
        <v>110</v>
      </c>
      <c r="B17" s="359">
        <v>3825.21</v>
      </c>
      <c r="C17" s="359">
        <v>3438.48</v>
      </c>
      <c r="D17" s="359"/>
      <c r="E17" s="359">
        <v>323.51</v>
      </c>
      <c r="F17" s="359">
        <v>63.22</v>
      </c>
    </row>
    <row r="18" spans="1:7" ht="20.100000000000001" customHeight="1">
      <c r="A18" t="s">
        <v>111</v>
      </c>
      <c r="B18" s="359">
        <v>4934.29</v>
      </c>
      <c r="C18" s="359">
        <v>3992.54</v>
      </c>
      <c r="D18" s="359"/>
      <c r="E18" s="359">
        <v>579.57999999999993</v>
      </c>
      <c r="F18" s="466">
        <v>362.17</v>
      </c>
    </row>
    <row r="19" spans="1:7" ht="20.100000000000001" customHeight="1">
      <c r="A19" t="s">
        <v>112</v>
      </c>
      <c r="B19" s="359">
        <v>4985.63</v>
      </c>
      <c r="C19" s="359">
        <v>4524.9399999999996</v>
      </c>
      <c r="D19" s="359"/>
      <c r="E19" s="359">
        <v>347.42000000000024</v>
      </c>
      <c r="F19" s="359">
        <v>113.27</v>
      </c>
      <c r="G19" s="359"/>
    </row>
    <row r="20" spans="1:7" ht="20.100000000000001" customHeight="1">
      <c r="A20" t="s">
        <v>113</v>
      </c>
      <c r="B20" s="359">
        <v>5431.35</v>
      </c>
      <c r="C20" s="359">
        <v>4828.51</v>
      </c>
      <c r="D20" s="359">
        <v>14.45</v>
      </c>
      <c r="E20" s="359">
        <v>525.51000000000022</v>
      </c>
      <c r="F20" s="359">
        <v>62.88</v>
      </c>
    </row>
    <row r="21" spans="1:7" ht="20.100000000000001" customHeight="1">
      <c r="A21" s="75" t="s">
        <v>114</v>
      </c>
      <c r="B21" s="359">
        <v>4308.8</v>
      </c>
      <c r="C21" s="359">
        <v>3044.73</v>
      </c>
      <c r="D21" s="359">
        <v>974.62</v>
      </c>
      <c r="E21" s="359">
        <v>199.09</v>
      </c>
      <c r="F21" s="359">
        <v>90.36</v>
      </c>
    </row>
    <row r="22" spans="1:7" ht="20.100000000000001" customHeight="1">
      <c r="A22" s="75" t="s">
        <v>115</v>
      </c>
      <c r="B22" s="359">
        <v>5658.91</v>
      </c>
      <c r="C22" s="359">
        <v>2564.0700000000002</v>
      </c>
      <c r="D22" s="359">
        <v>2247.7199999999998</v>
      </c>
      <c r="E22" s="359">
        <v>274.52999999999992</v>
      </c>
      <c r="F22" s="359">
        <v>102.8</v>
      </c>
    </row>
    <row r="23" spans="1:7" ht="20.100000000000001" customHeight="1">
      <c r="A23" t="s">
        <v>116</v>
      </c>
      <c r="B23" s="359">
        <v>2929.17</v>
      </c>
      <c r="C23" s="359">
        <v>2670.32</v>
      </c>
      <c r="D23" s="359">
        <v>19.510000000000002</v>
      </c>
      <c r="E23" s="359">
        <v>215.68999999999966</v>
      </c>
      <c r="F23" s="359">
        <v>23.65</v>
      </c>
    </row>
    <row r="24" spans="1:7" ht="20.100000000000001" customHeight="1">
      <c r="A24" s="277"/>
    </row>
    <row r="25" spans="1:7" ht="20.100000000000001" customHeight="1"/>
    <row r="26" spans="1:7" ht="38.25" customHeight="1">
      <c r="A26" s="808" t="s">
        <v>651</v>
      </c>
      <c r="B26" s="809"/>
      <c r="C26" s="809"/>
      <c r="D26" s="809"/>
      <c r="E26" s="809"/>
      <c r="F26" s="809"/>
    </row>
    <row r="27" spans="1:7" ht="20.100000000000001" customHeight="1"/>
    <row r="28" spans="1:7" ht="20.100000000000001" customHeight="1">
      <c r="A28" s="269"/>
      <c r="B28" s="269"/>
      <c r="C28" s="269"/>
      <c r="D28" s="269"/>
      <c r="E28" s="269"/>
      <c r="F28" s="270" t="s">
        <v>158</v>
      </c>
    </row>
    <row r="29" spans="1:7" ht="20.100000000000001" customHeight="1">
      <c r="A29" s="271"/>
      <c r="B29" s="812" t="s">
        <v>650</v>
      </c>
      <c r="C29" s="807" t="s">
        <v>151</v>
      </c>
      <c r="D29" s="807"/>
      <c r="E29" s="807"/>
      <c r="F29" s="807"/>
    </row>
    <row r="30" spans="1:7" ht="20.100000000000001" customHeight="1">
      <c r="A30" s="269"/>
      <c r="B30" s="813"/>
      <c r="C30" s="272" t="s">
        <v>152</v>
      </c>
      <c r="D30" s="272" t="s">
        <v>153</v>
      </c>
      <c r="E30" s="272" t="s">
        <v>154</v>
      </c>
      <c r="F30" s="810" t="s">
        <v>135</v>
      </c>
    </row>
    <row r="31" spans="1:7" ht="20.100000000000001" customHeight="1">
      <c r="A31" s="269"/>
      <c r="B31" s="811"/>
      <c r="C31" s="273" t="s">
        <v>155</v>
      </c>
      <c r="D31" s="273" t="s">
        <v>156</v>
      </c>
      <c r="E31" s="273" t="s">
        <v>157</v>
      </c>
      <c r="F31" s="811"/>
    </row>
    <row r="32" spans="1:7" ht="20.100000000000001" customHeight="1">
      <c r="A32" s="269"/>
      <c r="B32" s="269"/>
      <c r="C32" s="274"/>
      <c r="D32" s="274"/>
      <c r="E32" s="274"/>
      <c r="F32" s="275"/>
    </row>
    <row r="33" spans="1:6" ht="20.100000000000001" customHeight="1">
      <c r="A33" s="276" t="s">
        <v>119</v>
      </c>
      <c r="B33" s="555">
        <v>100</v>
      </c>
      <c r="C33" s="555">
        <v>81.917364890036907</v>
      </c>
      <c r="D33" s="555">
        <v>6.7209008810049875</v>
      </c>
      <c r="E33" s="555">
        <v>5.8279042359859101</v>
      </c>
      <c r="F33" s="555">
        <v>2.5062770444382751</v>
      </c>
    </row>
    <row r="34" spans="1:6" ht="20.100000000000001" customHeight="1">
      <c r="A34" t="s">
        <v>102</v>
      </c>
      <c r="B34" s="466">
        <v>3.0844772019190776</v>
      </c>
      <c r="C34" s="466">
        <v>2.637380328521878</v>
      </c>
      <c r="D34" s="466"/>
      <c r="E34" s="466">
        <v>0.29650972593593228</v>
      </c>
      <c r="F34" s="466">
        <v>0.1386161297080413</v>
      </c>
    </row>
    <row r="35" spans="1:6" ht="20.100000000000001" customHeight="1">
      <c r="A35" t="s">
        <v>103</v>
      </c>
      <c r="B35" s="466">
        <v>2.5316432182636448</v>
      </c>
      <c r="C35" s="466">
        <v>2.2281779182193726</v>
      </c>
      <c r="D35" s="466"/>
      <c r="E35" s="466">
        <v>0.19424008288897807</v>
      </c>
      <c r="F35" s="466">
        <v>5.7481524901264902E-2</v>
      </c>
    </row>
    <row r="36" spans="1:6" ht="20.100000000000001" customHeight="1">
      <c r="A36" t="s">
        <v>104</v>
      </c>
      <c r="B36" s="466">
        <v>3.0272020738756273</v>
      </c>
      <c r="C36" s="466">
        <v>2.7274312775862297</v>
      </c>
      <c r="D36" s="466"/>
      <c r="E36" s="466">
        <v>0.12435410683307754</v>
      </c>
      <c r="F36" s="466">
        <v>6.3962386236631918E-2</v>
      </c>
    </row>
    <row r="37" spans="1:6" ht="20.100000000000001" customHeight="1">
      <c r="A37" t="s">
        <v>105</v>
      </c>
      <c r="B37" s="466">
        <v>3.4931429803912666</v>
      </c>
      <c r="C37" s="466">
        <v>3.1849718319888298</v>
      </c>
      <c r="D37" s="466"/>
      <c r="E37" s="466">
        <v>0.20848146607816043</v>
      </c>
      <c r="F37" s="466">
        <v>5.9277177564248759E-2</v>
      </c>
    </row>
    <row r="38" spans="1:6" ht="20.100000000000001" customHeight="1">
      <c r="A38" t="s">
        <v>106</v>
      </c>
      <c r="B38" s="466">
        <v>4.5641156359035584</v>
      </c>
      <c r="C38" s="466">
        <v>4.0489903581707871</v>
      </c>
      <c r="D38" s="466"/>
      <c r="E38" s="466">
        <v>0.41269051719956606</v>
      </c>
      <c r="F38" s="466">
        <v>9.7997228090199548E-2</v>
      </c>
    </row>
    <row r="39" spans="1:6" ht="20.100000000000001" customHeight="1">
      <c r="A39" t="s">
        <v>107</v>
      </c>
      <c r="B39" s="466">
        <v>5.3124900026521988</v>
      </c>
      <c r="C39" s="466">
        <v>4.7598417761687983</v>
      </c>
      <c r="D39" s="466"/>
      <c r="E39" s="466">
        <v>0.36404277781275052</v>
      </c>
      <c r="F39" s="466">
        <v>0.15201128578018527</v>
      </c>
    </row>
    <row r="40" spans="1:6" ht="20.100000000000001" customHeight="1">
      <c r="A40" t="s">
        <v>108</v>
      </c>
      <c r="B40" s="466">
        <v>6.9169366165569484</v>
      </c>
      <c r="C40" s="466">
        <v>6.1441455015288851</v>
      </c>
      <c r="D40" s="466"/>
      <c r="E40" s="466">
        <v>0.47021332147239381</v>
      </c>
      <c r="F40" s="466">
        <v>0.16303287798746549</v>
      </c>
    </row>
    <row r="41" spans="1:6" ht="20.100000000000001" customHeight="1">
      <c r="A41" t="s">
        <v>109</v>
      </c>
      <c r="B41" s="466">
        <v>4.871585034989427</v>
      </c>
      <c r="C41" s="466">
        <v>4.455963682408898</v>
      </c>
      <c r="D41" s="466"/>
      <c r="E41" s="466">
        <v>0.28530237655661922</v>
      </c>
      <c r="F41" s="466">
        <v>8.4891027618995529E-2</v>
      </c>
    </row>
    <row r="42" spans="1:6" ht="20.100000000000001" customHeight="1">
      <c r="A42" t="s">
        <v>110</v>
      </c>
      <c r="B42" s="466">
        <v>7.8951132447959607</v>
      </c>
      <c r="C42" s="466">
        <v>7.0969146765709628</v>
      </c>
      <c r="D42" s="466"/>
      <c r="E42" s="466">
        <v>0.60635268888666427</v>
      </c>
      <c r="F42" s="466">
        <v>0.13048409351016038</v>
      </c>
    </row>
    <row r="43" spans="1:6" ht="20.100000000000001" customHeight="1">
      <c r="A43" t="s">
        <v>111</v>
      </c>
      <c r="B43" s="466">
        <v>10.184219515442097</v>
      </c>
      <c r="C43" s="466">
        <v>8.2404771069765221</v>
      </c>
      <c r="D43" s="466"/>
      <c r="E43" s="466">
        <v>0.73151174346521741</v>
      </c>
      <c r="F43" s="466">
        <v>0.74750749994582089</v>
      </c>
    </row>
    <row r="44" spans="1:6" ht="20.100000000000001" customHeight="1">
      <c r="A44" t="s">
        <v>112</v>
      </c>
      <c r="B44" s="466">
        <v>10.290183662243924</v>
      </c>
      <c r="C44" s="466">
        <v>9.3393339779795177</v>
      </c>
      <c r="D44" s="466"/>
      <c r="E44" s="466">
        <v>0.64437099009604659</v>
      </c>
      <c r="F44" s="466">
        <v>0.23378572084618582</v>
      </c>
    </row>
    <row r="45" spans="1:6" ht="20.100000000000001" customHeight="1">
      <c r="A45" t="s">
        <v>113</v>
      </c>
      <c r="B45" s="466">
        <v>11.210135736893541</v>
      </c>
      <c r="C45" s="466">
        <v>9.9658929192461976</v>
      </c>
      <c r="D45" s="466">
        <v>2.9824345954157189E-2</v>
      </c>
      <c r="E45" s="466">
        <v>0.73175941969459446</v>
      </c>
      <c r="F45" s="466">
        <v>0.129782344193592</v>
      </c>
    </row>
    <row r="46" spans="1:6" ht="20.100000000000001" customHeight="1">
      <c r="A46" s="75" t="s">
        <v>114</v>
      </c>
      <c r="B46" s="466">
        <v>8.8932278094998285</v>
      </c>
      <c r="C46" s="466">
        <v>6.2842270489274075</v>
      </c>
      <c r="D46" s="466">
        <v>1.0419532573036108</v>
      </c>
      <c r="E46" s="466">
        <v>0.24623145137238425</v>
      </c>
      <c r="F46" s="466">
        <v>0.18645892134938138</v>
      </c>
    </row>
    <row r="47" spans="1:6" ht="20.100000000000001" customHeight="1">
      <c r="A47" s="75" t="s">
        <v>115</v>
      </c>
      <c r="B47" s="466">
        <v>11.679812426535618</v>
      </c>
      <c r="C47" s="466">
        <v>5.2921599121574969</v>
      </c>
      <c r="D47" s="466">
        <v>5.6088552507876619</v>
      </c>
      <c r="E47" s="466">
        <v>0.24808902309271241</v>
      </c>
      <c r="F47" s="466">
        <v>0.21217596983303522</v>
      </c>
    </row>
    <row r="48" spans="1:6" ht="20.100000000000001" customHeight="1">
      <c r="A48" t="s">
        <v>116</v>
      </c>
      <c r="B48" s="466">
        <v>6.0457148400372747</v>
      </c>
      <c r="C48" s="466">
        <v>5.5114565735851233</v>
      </c>
      <c r="D48" s="466">
        <v>4.0268026959557571E-2</v>
      </c>
      <c r="E48" s="466">
        <v>0.26375454460081299</v>
      </c>
      <c r="F48" s="466">
        <v>4.8812856873066961E-2</v>
      </c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8">
    <mergeCell ref="C4:F4"/>
    <mergeCell ref="C29:F29"/>
    <mergeCell ref="A1:F1"/>
    <mergeCell ref="F5:F6"/>
    <mergeCell ref="B4:B6"/>
    <mergeCell ref="B29:B31"/>
    <mergeCell ref="F30:F31"/>
    <mergeCell ref="A26:F26"/>
  </mergeCells>
  <pageMargins left="0.75" right="0.5" top="0.75" bottom="0.75" header="0.5" footer="0.25"/>
  <pageSetup paperSize="9" orientation="portrait" r:id="rId1"/>
  <headerFooter alignWithMargins="0">
    <oddFooter>&amp;C&amp;11&amp;P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FF00"/>
  </sheetPr>
  <dimension ref="A1:F34"/>
  <sheetViews>
    <sheetView workbookViewId="0">
      <selection sqref="A1:F10"/>
    </sheetView>
  </sheetViews>
  <sheetFormatPr defaultRowHeight="21" customHeight="1"/>
  <cols>
    <col min="1" max="1" width="36" style="146" customWidth="1"/>
    <col min="2" max="5" width="9.85546875" style="146" customWidth="1"/>
    <col min="6" max="6" width="10.85546875" style="146" customWidth="1"/>
    <col min="7" max="250" width="9.140625" style="146"/>
    <col min="251" max="251" width="36" style="146" customWidth="1"/>
    <col min="252" max="255" width="9.85546875" style="146" customWidth="1"/>
    <col min="256" max="256" width="10.85546875" style="146" customWidth="1"/>
    <col min="257" max="506" width="9.140625" style="146"/>
    <col min="507" max="507" width="36" style="146" customWidth="1"/>
    <col min="508" max="511" width="9.85546875" style="146" customWidth="1"/>
    <col min="512" max="512" width="10.85546875" style="146" customWidth="1"/>
    <col min="513" max="762" width="9.140625" style="146"/>
    <col min="763" max="763" width="36" style="146" customWidth="1"/>
    <col min="764" max="767" width="9.85546875" style="146" customWidth="1"/>
    <col min="768" max="768" width="10.85546875" style="146" customWidth="1"/>
    <col min="769" max="1018" width="9.140625" style="146"/>
    <col min="1019" max="1019" width="36" style="146" customWidth="1"/>
    <col min="1020" max="1023" width="9.85546875" style="146" customWidth="1"/>
    <col min="1024" max="1024" width="10.85546875" style="146" customWidth="1"/>
    <col min="1025" max="1274" width="9.140625" style="146"/>
    <col min="1275" max="1275" width="36" style="146" customWidth="1"/>
    <col min="1276" max="1279" width="9.85546875" style="146" customWidth="1"/>
    <col min="1280" max="1280" width="10.85546875" style="146" customWidth="1"/>
    <col min="1281" max="1530" width="9.140625" style="146"/>
    <col min="1531" max="1531" width="36" style="146" customWidth="1"/>
    <col min="1532" max="1535" width="9.85546875" style="146" customWidth="1"/>
    <col min="1536" max="1536" width="10.85546875" style="146" customWidth="1"/>
    <col min="1537" max="1786" width="9.140625" style="146"/>
    <col min="1787" max="1787" width="36" style="146" customWidth="1"/>
    <col min="1788" max="1791" width="9.85546875" style="146" customWidth="1"/>
    <col min="1792" max="1792" width="10.85546875" style="146" customWidth="1"/>
    <col min="1793" max="2042" width="9.140625" style="146"/>
    <col min="2043" max="2043" width="36" style="146" customWidth="1"/>
    <col min="2044" max="2047" width="9.85546875" style="146" customWidth="1"/>
    <col min="2048" max="2048" width="10.85546875" style="146" customWidth="1"/>
    <col min="2049" max="2298" width="9.140625" style="146"/>
    <col min="2299" max="2299" width="36" style="146" customWidth="1"/>
    <col min="2300" max="2303" width="9.85546875" style="146" customWidth="1"/>
    <col min="2304" max="2304" width="10.85546875" style="146" customWidth="1"/>
    <col min="2305" max="2554" width="9.140625" style="146"/>
    <col min="2555" max="2555" width="36" style="146" customWidth="1"/>
    <col min="2556" max="2559" width="9.85546875" style="146" customWidth="1"/>
    <col min="2560" max="2560" width="10.85546875" style="146" customWidth="1"/>
    <col min="2561" max="2810" width="9.140625" style="146"/>
    <col min="2811" max="2811" width="36" style="146" customWidth="1"/>
    <col min="2812" max="2815" width="9.85546875" style="146" customWidth="1"/>
    <col min="2816" max="2816" width="10.85546875" style="146" customWidth="1"/>
    <col min="2817" max="3066" width="9.140625" style="146"/>
    <col min="3067" max="3067" width="36" style="146" customWidth="1"/>
    <col min="3068" max="3071" width="9.85546875" style="146" customWidth="1"/>
    <col min="3072" max="3072" width="10.85546875" style="146" customWidth="1"/>
    <col min="3073" max="3322" width="9.140625" style="146"/>
    <col min="3323" max="3323" width="36" style="146" customWidth="1"/>
    <col min="3324" max="3327" width="9.85546875" style="146" customWidth="1"/>
    <col min="3328" max="3328" width="10.85546875" style="146" customWidth="1"/>
    <col min="3329" max="3578" width="9.140625" style="146"/>
    <col min="3579" max="3579" width="36" style="146" customWidth="1"/>
    <col min="3580" max="3583" width="9.85546875" style="146" customWidth="1"/>
    <col min="3584" max="3584" width="10.85546875" style="146" customWidth="1"/>
    <col min="3585" max="3834" width="9.140625" style="146"/>
    <col min="3835" max="3835" width="36" style="146" customWidth="1"/>
    <col min="3836" max="3839" width="9.85546875" style="146" customWidth="1"/>
    <col min="3840" max="3840" width="10.85546875" style="146" customWidth="1"/>
    <col min="3841" max="4090" width="9.140625" style="146"/>
    <col min="4091" max="4091" width="36" style="146" customWidth="1"/>
    <col min="4092" max="4095" width="9.85546875" style="146" customWidth="1"/>
    <col min="4096" max="4096" width="10.85546875" style="146" customWidth="1"/>
    <col min="4097" max="4346" width="9.140625" style="146"/>
    <col min="4347" max="4347" width="36" style="146" customWidth="1"/>
    <col min="4348" max="4351" width="9.85546875" style="146" customWidth="1"/>
    <col min="4352" max="4352" width="10.85546875" style="146" customWidth="1"/>
    <col min="4353" max="4602" width="9.140625" style="146"/>
    <col min="4603" max="4603" width="36" style="146" customWidth="1"/>
    <col min="4604" max="4607" width="9.85546875" style="146" customWidth="1"/>
    <col min="4608" max="4608" width="10.85546875" style="146" customWidth="1"/>
    <col min="4609" max="4858" width="9.140625" style="146"/>
    <col min="4859" max="4859" width="36" style="146" customWidth="1"/>
    <col min="4860" max="4863" width="9.85546875" style="146" customWidth="1"/>
    <col min="4864" max="4864" width="10.85546875" style="146" customWidth="1"/>
    <col min="4865" max="5114" width="9.140625" style="146"/>
    <col min="5115" max="5115" width="36" style="146" customWidth="1"/>
    <col min="5116" max="5119" width="9.85546875" style="146" customWidth="1"/>
    <col min="5120" max="5120" width="10.85546875" style="146" customWidth="1"/>
    <col min="5121" max="5370" width="9.140625" style="146"/>
    <col min="5371" max="5371" width="36" style="146" customWidth="1"/>
    <col min="5372" max="5375" width="9.85546875" style="146" customWidth="1"/>
    <col min="5376" max="5376" width="10.85546875" style="146" customWidth="1"/>
    <col min="5377" max="5626" width="9.140625" style="146"/>
    <col min="5627" max="5627" width="36" style="146" customWidth="1"/>
    <col min="5628" max="5631" width="9.85546875" style="146" customWidth="1"/>
    <col min="5632" max="5632" width="10.85546875" style="146" customWidth="1"/>
    <col min="5633" max="5882" width="9.140625" style="146"/>
    <col min="5883" max="5883" width="36" style="146" customWidth="1"/>
    <col min="5884" max="5887" width="9.85546875" style="146" customWidth="1"/>
    <col min="5888" max="5888" width="10.85546875" style="146" customWidth="1"/>
    <col min="5889" max="6138" width="9.140625" style="146"/>
    <col min="6139" max="6139" width="36" style="146" customWidth="1"/>
    <col min="6140" max="6143" width="9.85546875" style="146" customWidth="1"/>
    <col min="6144" max="6144" width="10.85546875" style="146" customWidth="1"/>
    <col min="6145" max="6394" width="9.140625" style="146"/>
    <col min="6395" max="6395" width="36" style="146" customWidth="1"/>
    <col min="6396" max="6399" width="9.85546875" style="146" customWidth="1"/>
    <col min="6400" max="6400" width="10.85546875" style="146" customWidth="1"/>
    <col min="6401" max="6650" width="9.140625" style="146"/>
    <col min="6651" max="6651" width="36" style="146" customWidth="1"/>
    <col min="6652" max="6655" width="9.85546875" style="146" customWidth="1"/>
    <col min="6656" max="6656" width="10.85546875" style="146" customWidth="1"/>
    <col min="6657" max="6906" width="9.140625" style="146"/>
    <col min="6907" max="6907" width="36" style="146" customWidth="1"/>
    <col min="6908" max="6911" width="9.85546875" style="146" customWidth="1"/>
    <col min="6912" max="6912" width="10.85546875" style="146" customWidth="1"/>
    <col min="6913" max="7162" width="9.140625" style="146"/>
    <col min="7163" max="7163" width="36" style="146" customWidth="1"/>
    <col min="7164" max="7167" width="9.85546875" style="146" customWidth="1"/>
    <col min="7168" max="7168" width="10.85546875" style="146" customWidth="1"/>
    <col min="7169" max="7418" width="9.140625" style="146"/>
    <col min="7419" max="7419" width="36" style="146" customWidth="1"/>
    <col min="7420" max="7423" width="9.85546875" style="146" customWidth="1"/>
    <col min="7424" max="7424" width="10.85546875" style="146" customWidth="1"/>
    <col min="7425" max="7674" width="9.140625" style="146"/>
    <col min="7675" max="7675" width="36" style="146" customWidth="1"/>
    <col min="7676" max="7679" width="9.85546875" style="146" customWidth="1"/>
    <col min="7680" max="7680" width="10.85546875" style="146" customWidth="1"/>
    <col min="7681" max="7930" width="9.140625" style="146"/>
    <col min="7931" max="7931" width="36" style="146" customWidth="1"/>
    <col min="7932" max="7935" width="9.85546875" style="146" customWidth="1"/>
    <col min="7936" max="7936" width="10.85546875" style="146" customWidth="1"/>
    <col min="7937" max="8186" width="9.140625" style="146"/>
    <col min="8187" max="8187" width="36" style="146" customWidth="1"/>
    <col min="8188" max="8191" width="9.85546875" style="146" customWidth="1"/>
    <col min="8192" max="8192" width="10.85546875" style="146" customWidth="1"/>
    <col min="8193" max="8442" width="9.140625" style="146"/>
    <col min="8443" max="8443" width="36" style="146" customWidth="1"/>
    <col min="8444" max="8447" width="9.85546875" style="146" customWidth="1"/>
    <col min="8448" max="8448" width="10.85546875" style="146" customWidth="1"/>
    <col min="8449" max="8698" width="9.140625" style="146"/>
    <col min="8699" max="8699" width="36" style="146" customWidth="1"/>
    <col min="8700" max="8703" width="9.85546875" style="146" customWidth="1"/>
    <col min="8704" max="8704" width="10.85546875" style="146" customWidth="1"/>
    <col min="8705" max="8954" width="9.140625" style="146"/>
    <col min="8955" max="8955" width="36" style="146" customWidth="1"/>
    <col min="8956" max="8959" width="9.85546875" style="146" customWidth="1"/>
    <col min="8960" max="8960" width="10.85546875" style="146" customWidth="1"/>
    <col min="8961" max="9210" width="9.140625" style="146"/>
    <col min="9211" max="9211" width="36" style="146" customWidth="1"/>
    <col min="9212" max="9215" width="9.85546875" style="146" customWidth="1"/>
    <col min="9216" max="9216" width="10.85546875" style="146" customWidth="1"/>
    <col min="9217" max="9466" width="9.140625" style="146"/>
    <col min="9467" max="9467" width="36" style="146" customWidth="1"/>
    <col min="9468" max="9471" width="9.85546875" style="146" customWidth="1"/>
    <col min="9472" max="9472" width="10.85546875" style="146" customWidth="1"/>
    <col min="9473" max="9722" width="9.140625" style="146"/>
    <col min="9723" max="9723" width="36" style="146" customWidth="1"/>
    <col min="9724" max="9727" width="9.85546875" style="146" customWidth="1"/>
    <col min="9728" max="9728" width="10.85546875" style="146" customWidth="1"/>
    <col min="9729" max="9978" width="9.140625" style="146"/>
    <col min="9979" max="9979" width="36" style="146" customWidth="1"/>
    <col min="9980" max="9983" width="9.85546875" style="146" customWidth="1"/>
    <col min="9984" max="9984" width="10.85546875" style="146" customWidth="1"/>
    <col min="9985" max="10234" width="9.140625" style="146"/>
    <col min="10235" max="10235" width="36" style="146" customWidth="1"/>
    <col min="10236" max="10239" width="9.85546875" style="146" customWidth="1"/>
    <col min="10240" max="10240" width="10.85546875" style="146" customWidth="1"/>
    <col min="10241" max="10490" width="9.140625" style="146"/>
    <col min="10491" max="10491" width="36" style="146" customWidth="1"/>
    <col min="10492" max="10495" width="9.85546875" style="146" customWidth="1"/>
    <col min="10496" max="10496" width="10.85546875" style="146" customWidth="1"/>
    <col min="10497" max="10746" width="9.140625" style="146"/>
    <col min="10747" max="10747" width="36" style="146" customWidth="1"/>
    <col min="10748" max="10751" width="9.85546875" style="146" customWidth="1"/>
    <col min="10752" max="10752" width="10.85546875" style="146" customWidth="1"/>
    <col min="10753" max="11002" width="9.140625" style="146"/>
    <col min="11003" max="11003" width="36" style="146" customWidth="1"/>
    <col min="11004" max="11007" width="9.85546875" style="146" customWidth="1"/>
    <col min="11008" max="11008" width="10.85546875" style="146" customWidth="1"/>
    <col min="11009" max="11258" width="9.140625" style="146"/>
    <col min="11259" max="11259" width="36" style="146" customWidth="1"/>
    <col min="11260" max="11263" width="9.85546875" style="146" customWidth="1"/>
    <col min="11264" max="11264" width="10.85546875" style="146" customWidth="1"/>
    <col min="11265" max="11514" width="9.140625" style="146"/>
    <col min="11515" max="11515" width="36" style="146" customWidth="1"/>
    <col min="11516" max="11519" width="9.85546875" style="146" customWidth="1"/>
    <col min="11520" max="11520" width="10.85546875" style="146" customWidth="1"/>
    <col min="11521" max="11770" width="9.140625" style="146"/>
    <col min="11771" max="11771" width="36" style="146" customWidth="1"/>
    <col min="11772" max="11775" width="9.85546875" style="146" customWidth="1"/>
    <col min="11776" max="11776" width="10.85546875" style="146" customWidth="1"/>
    <col min="11777" max="12026" width="9.140625" style="146"/>
    <col min="12027" max="12027" width="36" style="146" customWidth="1"/>
    <col min="12028" max="12031" width="9.85546875" style="146" customWidth="1"/>
    <col min="12032" max="12032" width="10.85546875" style="146" customWidth="1"/>
    <col min="12033" max="12282" width="9.140625" style="146"/>
    <col min="12283" max="12283" width="36" style="146" customWidth="1"/>
    <col min="12284" max="12287" width="9.85546875" style="146" customWidth="1"/>
    <col min="12288" max="12288" width="10.85546875" style="146" customWidth="1"/>
    <col min="12289" max="12538" width="9.140625" style="146"/>
    <col min="12539" max="12539" width="36" style="146" customWidth="1"/>
    <col min="12540" max="12543" width="9.85546875" style="146" customWidth="1"/>
    <col min="12544" max="12544" width="10.85546875" style="146" customWidth="1"/>
    <col min="12545" max="12794" width="9.140625" style="146"/>
    <col min="12795" max="12795" width="36" style="146" customWidth="1"/>
    <col min="12796" max="12799" width="9.85546875" style="146" customWidth="1"/>
    <col min="12800" max="12800" width="10.85546875" style="146" customWidth="1"/>
    <col min="12801" max="13050" width="9.140625" style="146"/>
    <col min="13051" max="13051" width="36" style="146" customWidth="1"/>
    <col min="13052" max="13055" width="9.85546875" style="146" customWidth="1"/>
    <col min="13056" max="13056" width="10.85546875" style="146" customWidth="1"/>
    <col min="13057" max="13306" width="9.140625" style="146"/>
    <col min="13307" max="13307" width="36" style="146" customWidth="1"/>
    <col min="13308" max="13311" width="9.85546875" style="146" customWidth="1"/>
    <col min="13312" max="13312" width="10.85546875" style="146" customWidth="1"/>
    <col min="13313" max="13562" width="9.140625" style="146"/>
    <col min="13563" max="13563" width="36" style="146" customWidth="1"/>
    <col min="13564" max="13567" width="9.85546875" style="146" customWidth="1"/>
    <col min="13568" max="13568" width="10.85546875" style="146" customWidth="1"/>
    <col min="13569" max="13818" width="9.140625" style="146"/>
    <col min="13819" max="13819" width="36" style="146" customWidth="1"/>
    <col min="13820" max="13823" width="9.85546875" style="146" customWidth="1"/>
    <col min="13824" max="13824" width="10.85546875" style="146" customWidth="1"/>
    <col min="13825" max="14074" width="9.140625" style="146"/>
    <col min="14075" max="14075" width="36" style="146" customWidth="1"/>
    <col min="14076" max="14079" width="9.85546875" style="146" customWidth="1"/>
    <col min="14080" max="14080" width="10.85546875" style="146" customWidth="1"/>
    <col min="14081" max="14330" width="9.140625" style="146"/>
    <col min="14331" max="14331" width="36" style="146" customWidth="1"/>
    <col min="14332" max="14335" width="9.85546875" style="146" customWidth="1"/>
    <col min="14336" max="14336" width="10.85546875" style="146" customWidth="1"/>
    <col min="14337" max="14586" width="9.140625" style="146"/>
    <col min="14587" max="14587" width="36" style="146" customWidth="1"/>
    <col min="14588" max="14591" width="9.85546875" style="146" customWidth="1"/>
    <col min="14592" max="14592" width="10.85546875" style="146" customWidth="1"/>
    <col min="14593" max="14842" width="9.140625" style="146"/>
    <col min="14843" max="14843" width="36" style="146" customWidth="1"/>
    <col min="14844" max="14847" width="9.85546875" style="146" customWidth="1"/>
    <col min="14848" max="14848" width="10.85546875" style="146" customWidth="1"/>
    <col min="14849" max="15098" width="9.140625" style="146"/>
    <col min="15099" max="15099" width="36" style="146" customWidth="1"/>
    <col min="15100" max="15103" width="9.85546875" style="146" customWidth="1"/>
    <col min="15104" max="15104" width="10.85546875" style="146" customWidth="1"/>
    <col min="15105" max="15354" width="9.140625" style="146"/>
    <col min="15355" max="15355" width="36" style="146" customWidth="1"/>
    <col min="15356" max="15359" width="9.85546875" style="146" customWidth="1"/>
    <col min="15360" max="15360" width="10.85546875" style="146" customWidth="1"/>
    <col min="15361" max="15610" width="9.140625" style="146"/>
    <col min="15611" max="15611" width="36" style="146" customWidth="1"/>
    <col min="15612" max="15615" width="9.85546875" style="146" customWidth="1"/>
    <col min="15616" max="15616" width="10.85546875" style="146" customWidth="1"/>
    <col min="15617" max="15866" width="9.140625" style="146"/>
    <col min="15867" max="15867" width="36" style="146" customWidth="1"/>
    <col min="15868" max="15871" width="9.85546875" style="146" customWidth="1"/>
    <col min="15872" max="15872" width="10.85546875" style="146" customWidth="1"/>
    <col min="15873" max="16122" width="9.140625" style="146"/>
    <col min="16123" max="16123" width="36" style="146" customWidth="1"/>
    <col min="16124" max="16127" width="9.85546875" style="146" customWidth="1"/>
    <col min="16128" max="16128" width="10.85546875" style="146" customWidth="1"/>
    <col min="16129" max="16384" width="9.140625" style="146"/>
  </cols>
  <sheetData>
    <row r="1" spans="1:6" ht="20.100000000000001" customHeight="1">
      <c r="A1" s="851" t="s">
        <v>353</v>
      </c>
      <c r="B1" s="851"/>
      <c r="C1" s="851"/>
      <c r="D1" s="851"/>
      <c r="E1" s="851"/>
      <c r="F1" s="851"/>
    </row>
    <row r="2" spans="1:6" ht="20.100000000000001" customHeight="1">
      <c r="A2" s="147"/>
      <c r="B2" s="147"/>
      <c r="C2" s="147"/>
    </row>
    <row r="3" spans="1:6" ht="27" customHeight="1">
      <c r="A3" s="448"/>
      <c r="B3" s="40">
        <v>2018</v>
      </c>
      <c r="C3" s="472">
        <v>2019</v>
      </c>
      <c r="D3" s="472">
        <v>2020</v>
      </c>
      <c r="E3" s="472">
        <v>2021</v>
      </c>
      <c r="F3" s="148" t="s">
        <v>173</v>
      </c>
    </row>
    <row r="4" spans="1:6" ht="21" customHeight="1">
      <c r="A4" s="449"/>
      <c r="B4" s="149"/>
      <c r="F4" s="490"/>
    </row>
    <row r="5" spans="1:6" ht="18.399999999999999" customHeight="1">
      <c r="A5" s="150" t="s">
        <v>354</v>
      </c>
      <c r="B5" s="721">
        <v>10.97</v>
      </c>
      <c r="C5" s="721">
        <v>11.64</v>
      </c>
      <c r="D5" s="721">
        <v>13.08</v>
      </c>
      <c r="E5" s="721">
        <v>17.98</v>
      </c>
      <c r="F5" s="722">
        <v>19</v>
      </c>
    </row>
    <row r="6" spans="1:6" ht="18.399999999999999" customHeight="1">
      <c r="A6" s="150" t="s">
        <v>355</v>
      </c>
      <c r="B6" s="721">
        <v>52.18</v>
      </c>
      <c r="C6" s="721">
        <v>74.510000000000005</v>
      </c>
      <c r="D6" s="721">
        <v>80.680000000000007</v>
      </c>
      <c r="E6" s="721">
        <v>50.26</v>
      </c>
      <c r="F6" s="722">
        <v>54</v>
      </c>
    </row>
    <row r="7" spans="1:6" ht="18.399999999999999" customHeight="1">
      <c r="A7" s="150" t="s">
        <v>356</v>
      </c>
      <c r="B7" s="721">
        <v>5364</v>
      </c>
      <c r="C7" s="721">
        <v>3740.92</v>
      </c>
      <c r="D7" s="721">
        <v>6388</v>
      </c>
      <c r="E7" s="721">
        <v>4755.37</v>
      </c>
      <c r="F7" s="722">
        <v>5146</v>
      </c>
    </row>
    <row r="8" spans="1:6" ht="18.399999999999999" customHeight="1">
      <c r="A8" s="150" t="s">
        <v>357</v>
      </c>
      <c r="B8" s="721">
        <v>1976</v>
      </c>
      <c r="C8" s="721">
        <v>2351.96</v>
      </c>
      <c r="D8" s="721">
        <v>4039</v>
      </c>
      <c r="E8" s="721">
        <v>3410</v>
      </c>
      <c r="F8" s="722">
        <v>4254</v>
      </c>
    </row>
    <row r="9" spans="1:6" ht="18.399999999999999" customHeight="1">
      <c r="A9" s="152" t="s">
        <v>358</v>
      </c>
      <c r="B9" s="723"/>
      <c r="C9" s="723"/>
      <c r="D9" s="723"/>
      <c r="E9" s="723"/>
      <c r="F9" s="723"/>
    </row>
    <row r="10" spans="1:6" ht="18.399999999999999" customHeight="1">
      <c r="A10" s="150" t="s">
        <v>359</v>
      </c>
      <c r="B10" s="724">
        <v>181480</v>
      </c>
      <c r="C10" s="724">
        <v>19751.7</v>
      </c>
      <c r="D10" s="724">
        <v>21332</v>
      </c>
      <c r="E10" s="724">
        <v>26310.04</v>
      </c>
      <c r="F10" s="725">
        <v>24312</v>
      </c>
    </row>
    <row r="11" spans="1:6" ht="18.399999999999999" customHeight="1">
      <c r="A11" s="449"/>
      <c r="B11" s="720"/>
      <c r="C11" s="720"/>
      <c r="D11" s="720"/>
      <c r="E11" s="720"/>
      <c r="F11" s="720"/>
    </row>
    <row r="12" spans="1:6" ht="18.399999999999999" customHeight="1">
      <c r="A12" s="424"/>
      <c r="B12" s="424"/>
    </row>
    <row r="13" spans="1:6" ht="18.399999999999999" customHeight="1">
      <c r="A13" s="424"/>
      <c r="B13" s="424"/>
    </row>
    <row r="14" spans="1:6" ht="18.399999999999999" customHeight="1">
      <c r="A14" s="424"/>
      <c r="B14" s="424"/>
    </row>
    <row r="15" spans="1:6" ht="18.399999999999999" customHeight="1">
      <c r="A15" s="424"/>
      <c r="B15" s="424"/>
    </row>
    <row r="16" spans="1:6" ht="18.399999999999999" customHeight="1">
      <c r="A16" s="424"/>
      <c r="B16" s="424"/>
    </row>
    <row r="17" spans="1:6" ht="18.399999999999999" customHeight="1">
      <c r="A17" s="424"/>
      <c r="B17" s="450"/>
      <c r="C17" s="451"/>
      <c r="D17" s="451"/>
      <c r="E17" s="451"/>
      <c r="F17" s="451"/>
    </row>
    <row r="18" spans="1:6" ht="18.399999999999999" customHeight="1">
      <c r="A18" s="424"/>
      <c r="B18" s="424"/>
    </row>
    <row r="19" spans="1:6" ht="21" customHeight="1">
      <c r="A19" s="424"/>
      <c r="B19" s="452"/>
      <c r="C19" s="151"/>
      <c r="D19" s="151"/>
    </row>
    <row r="20" spans="1:6" ht="18.399999999999999" customHeight="1">
      <c r="A20" s="424"/>
      <c r="B20" s="424"/>
    </row>
    <row r="21" spans="1:6" ht="18.399999999999999" customHeight="1"/>
    <row r="22" spans="1:6" ht="18.399999999999999" customHeight="1"/>
    <row r="23" spans="1:6" ht="18.399999999999999" customHeight="1"/>
    <row r="24" spans="1:6" ht="18.399999999999999" customHeight="1"/>
    <row r="25" spans="1:6" ht="18.399999999999999" customHeight="1"/>
    <row r="26" spans="1:6" ht="18.399999999999999" customHeight="1"/>
    <row r="27" spans="1:6" ht="18.399999999999999" customHeight="1"/>
    <row r="28" spans="1:6" ht="18.399999999999999" customHeight="1"/>
    <row r="29" spans="1:6" ht="18.399999999999999" customHeight="1"/>
    <row r="30" spans="1:6" ht="18.399999999999999" customHeight="1"/>
    <row r="31" spans="1:6" ht="18.399999999999999" customHeight="1"/>
    <row r="32" spans="1:6" ht="18.399999999999999" customHeight="1"/>
    <row r="33" ht="18.399999999999999" customHeight="1"/>
    <row r="34" ht="18.399999999999999" customHeight="1"/>
  </sheetData>
  <mergeCells count="1"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FF00"/>
  </sheetPr>
  <dimension ref="A1:F149"/>
  <sheetViews>
    <sheetView workbookViewId="0">
      <selection sqref="A1:E11"/>
    </sheetView>
  </sheetViews>
  <sheetFormatPr defaultRowHeight="12.75"/>
  <cols>
    <col min="1" max="1" width="23" style="118" customWidth="1"/>
    <col min="2" max="2" width="11.42578125" style="118" customWidth="1"/>
    <col min="3" max="3" width="17.140625" style="118" customWidth="1"/>
    <col min="4" max="4" width="19.140625" style="118" customWidth="1"/>
    <col min="5" max="5" width="18.85546875" style="118" customWidth="1"/>
    <col min="6" max="250" width="9.140625" style="118"/>
    <col min="251" max="251" width="23" style="118" customWidth="1"/>
    <col min="252" max="252" width="11.42578125" style="118" customWidth="1"/>
    <col min="253" max="253" width="17.140625" style="118" customWidth="1"/>
    <col min="254" max="254" width="19.140625" style="118" customWidth="1"/>
    <col min="255" max="255" width="18.85546875" style="118" customWidth="1"/>
    <col min="256" max="506" width="9.140625" style="118"/>
    <col min="507" max="507" width="23" style="118" customWidth="1"/>
    <col min="508" max="508" width="11.42578125" style="118" customWidth="1"/>
    <col min="509" max="509" width="17.140625" style="118" customWidth="1"/>
    <col min="510" max="510" width="19.140625" style="118" customWidth="1"/>
    <col min="511" max="511" width="18.85546875" style="118" customWidth="1"/>
    <col min="512" max="762" width="9.140625" style="118"/>
    <col min="763" max="763" width="23" style="118" customWidth="1"/>
    <col min="764" max="764" width="11.42578125" style="118" customWidth="1"/>
    <col min="765" max="765" width="17.140625" style="118" customWidth="1"/>
    <col min="766" max="766" width="19.140625" style="118" customWidth="1"/>
    <col min="767" max="767" width="18.85546875" style="118" customWidth="1"/>
    <col min="768" max="1018" width="9.140625" style="118"/>
    <col min="1019" max="1019" width="23" style="118" customWidth="1"/>
    <col min="1020" max="1020" width="11.42578125" style="118" customWidth="1"/>
    <col min="1021" max="1021" width="17.140625" style="118" customWidth="1"/>
    <col min="1022" max="1022" width="19.140625" style="118" customWidth="1"/>
    <col min="1023" max="1023" width="18.85546875" style="118" customWidth="1"/>
    <col min="1024" max="1274" width="9.140625" style="118"/>
    <col min="1275" max="1275" width="23" style="118" customWidth="1"/>
    <col min="1276" max="1276" width="11.42578125" style="118" customWidth="1"/>
    <col min="1277" max="1277" width="17.140625" style="118" customWidth="1"/>
    <col min="1278" max="1278" width="19.140625" style="118" customWidth="1"/>
    <col min="1279" max="1279" width="18.85546875" style="118" customWidth="1"/>
    <col min="1280" max="1530" width="9.140625" style="118"/>
    <col min="1531" max="1531" width="23" style="118" customWidth="1"/>
    <col min="1532" max="1532" width="11.42578125" style="118" customWidth="1"/>
    <col min="1533" max="1533" width="17.140625" style="118" customWidth="1"/>
    <col min="1534" max="1534" width="19.140625" style="118" customWidth="1"/>
    <col min="1535" max="1535" width="18.85546875" style="118" customWidth="1"/>
    <col min="1536" max="1786" width="9.140625" style="118"/>
    <col min="1787" max="1787" width="23" style="118" customWidth="1"/>
    <col min="1788" max="1788" width="11.42578125" style="118" customWidth="1"/>
    <col min="1789" max="1789" width="17.140625" style="118" customWidth="1"/>
    <col min="1790" max="1790" width="19.140625" style="118" customWidth="1"/>
    <col min="1791" max="1791" width="18.85546875" style="118" customWidth="1"/>
    <col min="1792" max="2042" width="9.140625" style="118"/>
    <col min="2043" max="2043" width="23" style="118" customWidth="1"/>
    <col min="2044" max="2044" width="11.42578125" style="118" customWidth="1"/>
    <col min="2045" max="2045" width="17.140625" style="118" customWidth="1"/>
    <col min="2046" max="2046" width="19.140625" style="118" customWidth="1"/>
    <col min="2047" max="2047" width="18.85546875" style="118" customWidth="1"/>
    <col min="2048" max="2298" width="9.140625" style="118"/>
    <col min="2299" max="2299" width="23" style="118" customWidth="1"/>
    <col min="2300" max="2300" width="11.42578125" style="118" customWidth="1"/>
    <col min="2301" max="2301" width="17.140625" style="118" customWidth="1"/>
    <col min="2302" max="2302" width="19.140625" style="118" customWidth="1"/>
    <col min="2303" max="2303" width="18.85546875" style="118" customWidth="1"/>
    <col min="2304" max="2554" width="9.140625" style="118"/>
    <col min="2555" max="2555" width="23" style="118" customWidth="1"/>
    <col min="2556" max="2556" width="11.42578125" style="118" customWidth="1"/>
    <col min="2557" max="2557" width="17.140625" style="118" customWidth="1"/>
    <col min="2558" max="2558" width="19.140625" style="118" customWidth="1"/>
    <col min="2559" max="2559" width="18.85546875" style="118" customWidth="1"/>
    <col min="2560" max="2810" width="9.140625" style="118"/>
    <col min="2811" max="2811" width="23" style="118" customWidth="1"/>
    <col min="2812" max="2812" width="11.42578125" style="118" customWidth="1"/>
    <col min="2813" max="2813" width="17.140625" style="118" customWidth="1"/>
    <col min="2814" max="2814" width="19.140625" style="118" customWidth="1"/>
    <col min="2815" max="2815" width="18.85546875" style="118" customWidth="1"/>
    <col min="2816" max="3066" width="9.140625" style="118"/>
    <col min="3067" max="3067" width="23" style="118" customWidth="1"/>
    <col min="3068" max="3068" width="11.42578125" style="118" customWidth="1"/>
    <col min="3069" max="3069" width="17.140625" style="118" customWidth="1"/>
    <col min="3070" max="3070" width="19.140625" style="118" customWidth="1"/>
    <col min="3071" max="3071" width="18.85546875" style="118" customWidth="1"/>
    <col min="3072" max="3322" width="9.140625" style="118"/>
    <col min="3323" max="3323" width="23" style="118" customWidth="1"/>
    <col min="3324" max="3324" width="11.42578125" style="118" customWidth="1"/>
    <col min="3325" max="3325" width="17.140625" style="118" customWidth="1"/>
    <col min="3326" max="3326" width="19.140625" style="118" customWidth="1"/>
    <col min="3327" max="3327" width="18.85546875" style="118" customWidth="1"/>
    <col min="3328" max="3578" width="9.140625" style="118"/>
    <col min="3579" max="3579" width="23" style="118" customWidth="1"/>
    <col min="3580" max="3580" width="11.42578125" style="118" customWidth="1"/>
    <col min="3581" max="3581" width="17.140625" style="118" customWidth="1"/>
    <col min="3582" max="3582" width="19.140625" style="118" customWidth="1"/>
    <col min="3583" max="3583" width="18.85546875" style="118" customWidth="1"/>
    <col min="3584" max="3834" width="9.140625" style="118"/>
    <col min="3835" max="3835" width="23" style="118" customWidth="1"/>
    <col min="3836" max="3836" width="11.42578125" style="118" customWidth="1"/>
    <col min="3837" max="3837" width="17.140625" style="118" customWidth="1"/>
    <col min="3838" max="3838" width="19.140625" style="118" customWidth="1"/>
    <col min="3839" max="3839" width="18.85546875" style="118" customWidth="1"/>
    <col min="3840" max="4090" width="9.140625" style="118"/>
    <col min="4091" max="4091" width="23" style="118" customWidth="1"/>
    <col min="4092" max="4092" width="11.42578125" style="118" customWidth="1"/>
    <col min="4093" max="4093" width="17.140625" style="118" customWidth="1"/>
    <col min="4094" max="4094" width="19.140625" style="118" customWidth="1"/>
    <col min="4095" max="4095" width="18.85546875" style="118" customWidth="1"/>
    <col min="4096" max="4346" width="9.140625" style="118"/>
    <col min="4347" max="4347" width="23" style="118" customWidth="1"/>
    <col min="4348" max="4348" width="11.42578125" style="118" customWidth="1"/>
    <col min="4349" max="4349" width="17.140625" style="118" customWidth="1"/>
    <col min="4350" max="4350" width="19.140625" style="118" customWidth="1"/>
    <col min="4351" max="4351" width="18.85546875" style="118" customWidth="1"/>
    <col min="4352" max="4602" width="9.140625" style="118"/>
    <col min="4603" max="4603" width="23" style="118" customWidth="1"/>
    <col min="4604" max="4604" width="11.42578125" style="118" customWidth="1"/>
    <col min="4605" max="4605" width="17.140625" style="118" customWidth="1"/>
    <col min="4606" max="4606" width="19.140625" style="118" customWidth="1"/>
    <col min="4607" max="4607" width="18.85546875" style="118" customWidth="1"/>
    <col min="4608" max="4858" width="9.140625" style="118"/>
    <col min="4859" max="4859" width="23" style="118" customWidth="1"/>
    <col min="4860" max="4860" width="11.42578125" style="118" customWidth="1"/>
    <col min="4861" max="4861" width="17.140625" style="118" customWidth="1"/>
    <col min="4862" max="4862" width="19.140625" style="118" customWidth="1"/>
    <col min="4863" max="4863" width="18.85546875" style="118" customWidth="1"/>
    <col min="4864" max="5114" width="9.140625" style="118"/>
    <col min="5115" max="5115" width="23" style="118" customWidth="1"/>
    <col min="5116" max="5116" width="11.42578125" style="118" customWidth="1"/>
    <col min="5117" max="5117" width="17.140625" style="118" customWidth="1"/>
    <col min="5118" max="5118" width="19.140625" style="118" customWidth="1"/>
    <col min="5119" max="5119" width="18.85546875" style="118" customWidth="1"/>
    <col min="5120" max="5370" width="9.140625" style="118"/>
    <col min="5371" max="5371" width="23" style="118" customWidth="1"/>
    <col min="5372" max="5372" width="11.42578125" style="118" customWidth="1"/>
    <col min="5373" max="5373" width="17.140625" style="118" customWidth="1"/>
    <col min="5374" max="5374" width="19.140625" style="118" customWidth="1"/>
    <col min="5375" max="5375" width="18.85546875" style="118" customWidth="1"/>
    <col min="5376" max="5626" width="9.140625" style="118"/>
    <col min="5627" max="5627" width="23" style="118" customWidth="1"/>
    <col min="5628" max="5628" width="11.42578125" style="118" customWidth="1"/>
    <col min="5629" max="5629" width="17.140625" style="118" customWidth="1"/>
    <col min="5630" max="5630" width="19.140625" style="118" customWidth="1"/>
    <col min="5631" max="5631" width="18.85546875" style="118" customWidth="1"/>
    <col min="5632" max="5882" width="9.140625" style="118"/>
    <col min="5883" max="5883" width="23" style="118" customWidth="1"/>
    <col min="5884" max="5884" width="11.42578125" style="118" customWidth="1"/>
    <col min="5885" max="5885" width="17.140625" style="118" customWidth="1"/>
    <col min="5886" max="5886" width="19.140625" style="118" customWidth="1"/>
    <col min="5887" max="5887" width="18.85546875" style="118" customWidth="1"/>
    <col min="5888" max="6138" width="9.140625" style="118"/>
    <col min="6139" max="6139" width="23" style="118" customWidth="1"/>
    <col min="6140" max="6140" width="11.42578125" style="118" customWidth="1"/>
    <col min="6141" max="6141" width="17.140625" style="118" customWidth="1"/>
    <col min="6142" max="6142" width="19.140625" style="118" customWidth="1"/>
    <col min="6143" max="6143" width="18.85546875" style="118" customWidth="1"/>
    <col min="6144" max="6394" width="9.140625" style="118"/>
    <col min="6395" max="6395" width="23" style="118" customWidth="1"/>
    <col min="6396" max="6396" width="11.42578125" style="118" customWidth="1"/>
    <col min="6397" max="6397" width="17.140625" style="118" customWidth="1"/>
    <col min="6398" max="6398" width="19.140625" style="118" customWidth="1"/>
    <col min="6399" max="6399" width="18.85546875" style="118" customWidth="1"/>
    <col min="6400" max="6650" width="9.140625" style="118"/>
    <col min="6651" max="6651" width="23" style="118" customWidth="1"/>
    <col min="6652" max="6652" width="11.42578125" style="118" customWidth="1"/>
    <col min="6653" max="6653" width="17.140625" style="118" customWidth="1"/>
    <col min="6654" max="6654" width="19.140625" style="118" customWidth="1"/>
    <col min="6655" max="6655" width="18.85546875" style="118" customWidth="1"/>
    <col min="6656" max="6906" width="9.140625" style="118"/>
    <col min="6907" max="6907" width="23" style="118" customWidth="1"/>
    <col min="6908" max="6908" width="11.42578125" style="118" customWidth="1"/>
    <col min="6909" max="6909" width="17.140625" style="118" customWidth="1"/>
    <col min="6910" max="6910" width="19.140625" style="118" customWidth="1"/>
    <col min="6911" max="6911" width="18.85546875" style="118" customWidth="1"/>
    <col min="6912" max="7162" width="9.140625" style="118"/>
    <col min="7163" max="7163" width="23" style="118" customWidth="1"/>
    <col min="7164" max="7164" width="11.42578125" style="118" customWidth="1"/>
    <col min="7165" max="7165" width="17.140625" style="118" customWidth="1"/>
    <col min="7166" max="7166" width="19.140625" style="118" customWidth="1"/>
    <col min="7167" max="7167" width="18.85546875" style="118" customWidth="1"/>
    <col min="7168" max="7418" width="9.140625" style="118"/>
    <col min="7419" max="7419" width="23" style="118" customWidth="1"/>
    <col min="7420" max="7420" width="11.42578125" style="118" customWidth="1"/>
    <col min="7421" max="7421" width="17.140625" style="118" customWidth="1"/>
    <col min="7422" max="7422" width="19.140625" style="118" customWidth="1"/>
    <col min="7423" max="7423" width="18.85546875" style="118" customWidth="1"/>
    <col min="7424" max="7674" width="9.140625" style="118"/>
    <col min="7675" max="7675" width="23" style="118" customWidth="1"/>
    <col min="7676" max="7676" width="11.42578125" style="118" customWidth="1"/>
    <col min="7677" max="7677" width="17.140625" style="118" customWidth="1"/>
    <col min="7678" max="7678" width="19.140625" style="118" customWidth="1"/>
    <col min="7679" max="7679" width="18.85546875" style="118" customWidth="1"/>
    <col min="7680" max="7930" width="9.140625" style="118"/>
    <col min="7931" max="7931" width="23" style="118" customWidth="1"/>
    <col min="7932" max="7932" width="11.42578125" style="118" customWidth="1"/>
    <col min="7933" max="7933" width="17.140625" style="118" customWidth="1"/>
    <col min="7934" max="7934" width="19.140625" style="118" customWidth="1"/>
    <col min="7935" max="7935" width="18.85546875" style="118" customWidth="1"/>
    <col min="7936" max="8186" width="9.140625" style="118"/>
    <col min="8187" max="8187" width="23" style="118" customWidth="1"/>
    <col min="8188" max="8188" width="11.42578125" style="118" customWidth="1"/>
    <col min="8189" max="8189" width="17.140625" style="118" customWidth="1"/>
    <col min="8190" max="8190" width="19.140625" style="118" customWidth="1"/>
    <col min="8191" max="8191" width="18.85546875" style="118" customWidth="1"/>
    <col min="8192" max="8442" width="9.140625" style="118"/>
    <col min="8443" max="8443" width="23" style="118" customWidth="1"/>
    <col min="8444" max="8444" width="11.42578125" style="118" customWidth="1"/>
    <col min="8445" max="8445" width="17.140625" style="118" customWidth="1"/>
    <col min="8446" max="8446" width="19.140625" style="118" customWidth="1"/>
    <col min="8447" max="8447" width="18.85546875" style="118" customWidth="1"/>
    <col min="8448" max="8698" width="9.140625" style="118"/>
    <col min="8699" max="8699" width="23" style="118" customWidth="1"/>
    <col min="8700" max="8700" width="11.42578125" style="118" customWidth="1"/>
    <col min="8701" max="8701" width="17.140625" style="118" customWidth="1"/>
    <col min="8702" max="8702" width="19.140625" style="118" customWidth="1"/>
    <col min="8703" max="8703" width="18.85546875" style="118" customWidth="1"/>
    <col min="8704" max="8954" width="9.140625" style="118"/>
    <col min="8955" max="8955" width="23" style="118" customWidth="1"/>
    <col min="8956" max="8956" width="11.42578125" style="118" customWidth="1"/>
    <col min="8957" max="8957" width="17.140625" style="118" customWidth="1"/>
    <col min="8958" max="8958" width="19.140625" style="118" customWidth="1"/>
    <col min="8959" max="8959" width="18.85546875" style="118" customWidth="1"/>
    <col min="8960" max="9210" width="9.140625" style="118"/>
    <col min="9211" max="9211" width="23" style="118" customWidth="1"/>
    <col min="9212" max="9212" width="11.42578125" style="118" customWidth="1"/>
    <col min="9213" max="9213" width="17.140625" style="118" customWidth="1"/>
    <col min="9214" max="9214" width="19.140625" style="118" customWidth="1"/>
    <col min="9215" max="9215" width="18.85546875" style="118" customWidth="1"/>
    <col min="9216" max="9466" width="9.140625" style="118"/>
    <col min="9467" max="9467" width="23" style="118" customWidth="1"/>
    <col min="9468" max="9468" width="11.42578125" style="118" customWidth="1"/>
    <col min="9469" max="9469" width="17.140625" style="118" customWidth="1"/>
    <col min="9470" max="9470" width="19.140625" style="118" customWidth="1"/>
    <col min="9471" max="9471" width="18.85546875" style="118" customWidth="1"/>
    <col min="9472" max="9722" width="9.140625" style="118"/>
    <col min="9723" max="9723" width="23" style="118" customWidth="1"/>
    <col min="9724" max="9724" width="11.42578125" style="118" customWidth="1"/>
    <col min="9725" max="9725" width="17.140625" style="118" customWidth="1"/>
    <col min="9726" max="9726" width="19.140625" style="118" customWidth="1"/>
    <col min="9727" max="9727" width="18.85546875" style="118" customWidth="1"/>
    <col min="9728" max="9978" width="9.140625" style="118"/>
    <col min="9979" max="9979" width="23" style="118" customWidth="1"/>
    <col min="9980" max="9980" width="11.42578125" style="118" customWidth="1"/>
    <col min="9981" max="9981" width="17.140625" style="118" customWidth="1"/>
    <col min="9982" max="9982" width="19.140625" style="118" customWidth="1"/>
    <col min="9983" max="9983" width="18.85546875" style="118" customWidth="1"/>
    <col min="9984" max="10234" width="9.140625" style="118"/>
    <col min="10235" max="10235" width="23" style="118" customWidth="1"/>
    <col min="10236" max="10236" width="11.42578125" style="118" customWidth="1"/>
    <col min="10237" max="10237" width="17.140625" style="118" customWidth="1"/>
    <col min="10238" max="10238" width="19.140625" style="118" customWidth="1"/>
    <col min="10239" max="10239" width="18.85546875" style="118" customWidth="1"/>
    <col min="10240" max="10490" width="9.140625" style="118"/>
    <col min="10491" max="10491" width="23" style="118" customWidth="1"/>
    <col min="10492" max="10492" width="11.42578125" style="118" customWidth="1"/>
    <col min="10493" max="10493" width="17.140625" style="118" customWidth="1"/>
    <col min="10494" max="10494" width="19.140625" style="118" customWidth="1"/>
    <col min="10495" max="10495" width="18.85546875" style="118" customWidth="1"/>
    <col min="10496" max="10746" width="9.140625" style="118"/>
    <col min="10747" max="10747" width="23" style="118" customWidth="1"/>
    <col min="10748" max="10748" width="11.42578125" style="118" customWidth="1"/>
    <col min="10749" max="10749" width="17.140625" style="118" customWidth="1"/>
    <col min="10750" max="10750" width="19.140625" style="118" customWidth="1"/>
    <col min="10751" max="10751" width="18.85546875" style="118" customWidth="1"/>
    <col min="10752" max="11002" width="9.140625" style="118"/>
    <col min="11003" max="11003" width="23" style="118" customWidth="1"/>
    <col min="11004" max="11004" width="11.42578125" style="118" customWidth="1"/>
    <col min="11005" max="11005" width="17.140625" style="118" customWidth="1"/>
    <col min="11006" max="11006" width="19.140625" style="118" customWidth="1"/>
    <col min="11007" max="11007" width="18.85546875" style="118" customWidth="1"/>
    <col min="11008" max="11258" width="9.140625" style="118"/>
    <col min="11259" max="11259" width="23" style="118" customWidth="1"/>
    <col min="11260" max="11260" width="11.42578125" style="118" customWidth="1"/>
    <col min="11261" max="11261" width="17.140625" style="118" customWidth="1"/>
    <col min="11262" max="11262" width="19.140625" style="118" customWidth="1"/>
    <col min="11263" max="11263" width="18.85546875" style="118" customWidth="1"/>
    <col min="11264" max="11514" width="9.140625" style="118"/>
    <col min="11515" max="11515" width="23" style="118" customWidth="1"/>
    <col min="11516" max="11516" width="11.42578125" style="118" customWidth="1"/>
    <col min="11517" max="11517" width="17.140625" style="118" customWidth="1"/>
    <col min="11518" max="11518" width="19.140625" style="118" customWidth="1"/>
    <col min="11519" max="11519" width="18.85546875" style="118" customWidth="1"/>
    <col min="11520" max="11770" width="9.140625" style="118"/>
    <col min="11771" max="11771" width="23" style="118" customWidth="1"/>
    <col min="11772" max="11772" width="11.42578125" style="118" customWidth="1"/>
    <col min="11773" max="11773" width="17.140625" style="118" customWidth="1"/>
    <col min="11774" max="11774" width="19.140625" style="118" customWidth="1"/>
    <col min="11775" max="11775" width="18.85546875" style="118" customWidth="1"/>
    <col min="11776" max="12026" width="9.140625" style="118"/>
    <col min="12027" max="12027" width="23" style="118" customWidth="1"/>
    <col min="12028" max="12028" width="11.42578125" style="118" customWidth="1"/>
    <col min="12029" max="12029" width="17.140625" style="118" customWidth="1"/>
    <col min="12030" max="12030" width="19.140625" style="118" customWidth="1"/>
    <col min="12031" max="12031" width="18.85546875" style="118" customWidth="1"/>
    <col min="12032" max="12282" width="9.140625" style="118"/>
    <col min="12283" max="12283" width="23" style="118" customWidth="1"/>
    <col min="12284" max="12284" width="11.42578125" style="118" customWidth="1"/>
    <col min="12285" max="12285" width="17.140625" style="118" customWidth="1"/>
    <col min="12286" max="12286" width="19.140625" style="118" customWidth="1"/>
    <col min="12287" max="12287" width="18.85546875" style="118" customWidth="1"/>
    <col min="12288" max="12538" width="9.140625" style="118"/>
    <col min="12539" max="12539" width="23" style="118" customWidth="1"/>
    <col min="12540" max="12540" width="11.42578125" style="118" customWidth="1"/>
    <col min="12541" max="12541" width="17.140625" style="118" customWidth="1"/>
    <col min="12542" max="12542" width="19.140625" style="118" customWidth="1"/>
    <col min="12543" max="12543" width="18.85546875" style="118" customWidth="1"/>
    <col min="12544" max="12794" width="9.140625" style="118"/>
    <col min="12795" max="12795" width="23" style="118" customWidth="1"/>
    <col min="12796" max="12796" width="11.42578125" style="118" customWidth="1"/>
    <col min="12797" max="12797" width="17.140625" style="118" customWidth="1"/>
    <col min="12798" max="12798" width="19.140625" style="118" customWidth="1"/>
    <col min="12799" max="12799" width="18.85546875" style="118" customWidth="1"/>
    <col min="12800" max="13050" width="9.140625" style="118"/>
    <col min="13051" max="13051" width="23" style="118" customWidth="1"/>
    <col min="13052" max="13052" width="11.42578125" style="118" customWidth="1"/>
    <col min="13053" max="13053" width="17.140625" style="118" customWidth="1"/>
    <col min="13054" max="13054" width="19.140625" style="118" customWidth="1"/>
    <col min="13055" max="13055" width="18.85546875" style="118" customWidth="1"/>
    <col min="13056" max="13306" width="9.140625" style="118"/>
    <col min="13307" max="13307" width="23" style="118" customWidth="1"/>
    <col min="13308" max="13308" width="11.42578125" style="118" customWidth="1"/>
    <col min="13309" max="13309" width="17.140625" style="118" customWidth="1"/>
    <col min="13310" max="13310" width="19.140625" style="118" customWidth="1"/>
    <col min="13311" max="13311" width="18.85546875" style="118" customWidth="1"/>
    <col min="13312" max="13562" width="9.140625" style="118"/>
    <col min="13563" max="13563" width="23" style="118" customWidth="1"/>
    <col min="13564" max="13564" width="11.42578125" style="118" customWidth="1"/>
    <col min="13565" max="13565" width="17.140625" style="118" customWidth="1"/>
    <col min="13566" max="13566" width="19.140625" style="118" customWidth="1"/>
    <col min="13567" max="13567" width="18.85546875" style="118" customWidth="1"/>
    <col min="13568" max="13818" width="9.140625" style="118"/>
    <col min="13819" max="13819" width="23" style="118" customWidth="1"/>
    <col min="13820" max="13820" width="11.42578125" style="118" customWidth="1"/>
    <col min="13821" max="13821" width="17.140625" style="118" customWidth="1"/>
    <col min="13822" max="13822" width="19.140625" style="118" customWidth="1"/>
    <col min="13823" max="13823" width="18.85546875" style="118" customWidth="1"/>
    <col min="13824" max="14074" width="9.140625" style="118"/>
    <col min="14075" max="14075" width="23" style="118" customWidth="1"/>
    <col min="14076" max="14076" width="11.42578125" style="118" customWidth="1"/>
    <col min="14077" max="14077" width="17.140625" style="118" customWidth="1"/>
    <col min="14078" max="14078" width="19.140625" style="118" customWidth="1"/>
    <col min="14079" max="14079" width="18.85546875" style="118" customWidth="1"/>
    <col min="14080" max="14330" width="9.140625" style="118"/>
    <col min="14331" max="14331" width="23" style="118" customWidth="1"/>
    <col min="14332" max="14332" width="11.42578125" style="118" customWidth="1"/>
    <col min="14333" max="14333" width="17.140625" style="118" customWidth="1"/>
    <col min="14334" max="14334" width="19.140625" style="118" customWidth="1"/>
    <col min="14335" max="14335" width="18.85546875" style="118" customWidth="1"/>
    <col min="14336" max="14586" width="9.140625" style="118"/>
    <col min="14587" max="14587" width="23" style="118" customWidth="1"/>
    <col min="14588" max="14588" width="11.42578125" style="118" customWidth="1"/>
    <col min="14589" max="14589" width="17.140625" style="118" customWidth="1"/>
    <col min="14590" max="14590" width="19.140625" style="118" customWidth="1"/>
    <col min="14591" max="14591" width="18.85546875" style="118" customWidth="1"/>
    <col min="14592" max="14842" width="9.140625" style="118"/>
    <col min="14843" max="14843" width="23" style="118" customWidth="1"/>
    <col min="14844" max="14844" width="11.42578125" style="118" customWidth="1"/>
    <col min="14845" max="14845" width="17.140625" style="118" customWidth="1"/>
    <col min="14846" max="14846" width="19.140625" style="118" customWidth="1"/>
    <col min="14847" max="14847" width="18.85546875" style="118" customWidth="1"/>
    <col min="14848" max="15098" width="9.140625" style="118"/>
    <col min="15099" max="15099" width="23" style="118" customWidth="1"/>
    <col min="15100" max="15100" width="11.42578125" style="118" customWidth="1"/>
    <col min="15101" max="15101" width="17.140625" style="118" customWidth="1"/>
    <col min="15102" max="15102" width="19.140625" style="118" customWidth="1"/>
    <col min="15103" max="15103" width="18.85546875" style="118" customWidth="1"/>
    <col min="15104" max="15354" width="9.140625" style="118"/>
    <col min="15355" max="15355" width="23" style="118" customWidth="1"/>
    <col min="15356" max="15356" width="11.42578125" style="118" customWidth="1"/>
    <col min="15357" max="15357" width="17.140625" style="118" customWidth="1"/>
    <col min="15358" max="15358" width="19.140625" style="118" customWidth="1"/>
    <col min="15359" max="15359" width="18.85546875" style="118" customWidth="1"/>
    <col min="15360" max="15610" width="9.140625" style="118"/>
    <col min="15611" max="15611" width="23" style="118" customWidth="1"/>
    <col min="15612" max="15612" width="11.42578125" style="118" customWidth="1"/>
    <col min="15613" max="15613" width="17.140625" style="118" customWidth="1"/>
    <col min="15614" max="15614" width="19.140625" style="118" customWidth="1"/>
    <col min="15615" max="15615" width="18.85546875" style="118" customWidth="1"/>
    <col min="15616" max="15866" width="9.140625" style="118"/>
    <col min="15867" max="15867" width="23" style="118" customWidth="1"/>
    <col min="15868" max="15868" width="11.42578125" style="118" customWidth="1"/>
    <col min="15869" max="15869" width="17.140625" style="118" customWidth="1"/>
    <col min="15870" max="15870" width="19.140625" style="118" customWidth="1"/>
    <col min="15871" max="15871" width="18.85546875" style="118" customWidth="1"/>
    <col min="15872" max="16122" width="9.140625" style="118"/>
    <col min="16123" max="16123" width="23" style="118" customWidth="1"/>
    <col min="16124" max="16124" width="11.42578125" style="118" customWidth="1"/>
    <col min="16125" max="16125" width="17.140625" style="118" customWidth="1"/>
    <col min="16126" max="16126" width="19.140625" style="118" customWidth="1"/>
    <col min="16127" max="16127" width="18.85546875" style="118" customWidth="1"/>
    <col min="16128" max="16384" width="9.140625" style="118"/>
  </cols>
  <sheetData>
    <row r="1" spans="1:6" ht="20.100000000000001" customHeight="1">
      <c r="A1" s="864" t="s">
        <v>360</v>
      </c>
      <c r="B1" s="864"/>
      <c r="C1" s="864"/>
      <c r="D1" s="864"/>
      <c r="E1" s="864"/>
      <c r="F1" s="124"/>
    </row>
    <row r="2" spans="1:6" ht="20.100000000000001" customHeight="1">
      <c r="A2" s="119"/>
      <c r="B2" s="124"/>
      <c r="C2" s="124"/>
      <c r="D2" s="124"/>
      <c r="E2" s="124"/>
      <c r="F2" s="124"/>
    </row>
    <row r="3" spans="1:6" ht="20.100000000000001" customHeight="1">
      <c r="A3" s="136"/>
      <c r="E3" s="730" t="s">
        <v>301</v>
      </c>
    </row>
    <row r="4" spans="1:6" ht="20.100000000000001" customHeight="1">
      <c r="B4" s="143" t="s">
        <v>94</v>
      </c>
      <c r="C4" s="863" t="s">
        <v>95</v>
      </c>
      <c r="D4" s="863"/>
      <c r="E4" s="863"/>
    </row>
    <row r="5" spans="1:6" ht="20.100000000000001" customHeight="1">
      <c r="B5" s="144" t="s">
        <v>96</v>
      </c>
      <c r="C5" s="144" t="s">
        <v>361</v>
      </c>
      <c r="D5" s="144" t="s">
        <v>362</v>
      </c>
      <c r="E5" s="144" t="s">
        <v>363</v>
      </c>
    </row>
    <row r="6" spans="1:6" ht="20.100000000000001" customHeight="1">
      <c r="B6" s="145"/>
      <c r="C6" s="145"/>
      <c r="D6" s="145"/>
      <c r="E6" s="145"/>
    </row>
    <row r="7" spans="1:6" ht="20.100000000000001" customHeight="1">
      <c r="A7" s="134">
        <v>2018</v>
      </c>
      <c r="B7" s="727">
        <f t="shared" ref="B7:B11" si="0">SUM(C7:E7)</f>
        <v>209.86</v>
      </c>
      <c r="C7" s="727">
        <v>209.86</v>
      </c>
      <c r="D7" s="728"/>
      <c r="E7" s="728"/>
    </row>
    <row r="8" spans="1:6" ht="20.100000000000001" customHeight="1">
      <c r="A8" s="134">
        <v>2019</v>
      </c>
      <c r="B8" s="727">
        <f>SUM(C8:E8)</f>
        <v>381.42</v>
      </c>
      <c r="C8" s="727">
        <v>381.42</v>
      </c>
      <c r="D8" s="727"/>
      <c r="E8" s="727"/>
    </row>
    <row r="9" spans="1:6" ht="20.100000000000001" customHeight="1">
      <c r="A9" s="134">
        <v>2020</v>
      </c>
      <c r="B9" s="727">
        <f t="shared" si="0"/>
        <v>364.65</v>
      </c>
      <c r="C9" s="727">
        <v>364.65</v>
      </c>
      <c r="D9" s="727"/>
      <c r="E9" s="729"/>
    </row>
    <row r="10" spans="1:6" ht="20.100000000000001" customHeight="1">
      <c r="A10" s="134">
        <v>2021</v>
      </c>
      <c r="B10" s="727">
        <f t="shared" si="0"/>
        <v>293.77999999999997</v>
      </c>
      <c r="C10" s="727">
        <v>293.77999999999997</v>
      </c>
      <c r="D10" s="727"/>
      <c r="E10" s="727"/>
    </row>
    <row r="11" spans="1:6" ht="20.100000000000001" customHeight="1">
      <c r="A11" s="134" t="s">
        <v>173</v>
      </c>
      <c r="B11" s="728">
        <f t="shared" si="0"/>
        <v>301.95999999999998</v>
      </c>
      <c r="C11" s="728">
        <v>301.95999999999998</v>
      </c>
      <c r="D11" s="727"/>
      <c r="E11" s="727"/>
    </row>
    <row r="12" spans="1:6" ht="20.100000000000001" customHeight="1">
      <c r="A12" s="134"/>
    </row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</sheetData>
  <mergeCells count="2">
    <mergeCell ref="C4:E4"/>
    <mergeCell ref="A1:E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FFFF00"/>
  </sheetPr>
  <dimension ref="A1:H26"/>
  <sheetViews>
    <sheetView topLeftCell="A10" workbookViewId="0">
      <selection sqref="A1:G24"/>
    </sheetView>
  </sheetViews>
  <sheetFormatPr defaultRowHeight="12.75"/>
  <cols>
    <col min="1" max="1" width="37.28515625" style="124" customWidth="1"/>
    <col min="2" max="2" width="11" style="134" customWidth="1"/>
    <col min="3" max="3" width="9.5703125" style="118" customWidth="1"/>
    <col min="4" max="4" width="10.28515625" style="118" customWidth="1"/>
    <col min="5" max="6" width="7.7109375" style="118" customWidth="1"/>
    <col min="7" max="7" width="10.5703125" style="118" customWidth="1"/>
    <col min="8" max="8" width="28.140625" style="118" customWidth="1"/>
    <col min="9" max="256" width="9.140625" style="118"/>
    <col min="257" max="257" width="37.28515625" style="118" customWidth="1"/>
    <col min="258" max="258" width="11" style="118" customWidth="1"/>
    <col min="259" max="259" width="9.5703125" style="118" customWidth="1"/>
    <col min="260" max="260" width="10.28515625" style="118" customWidth="1"/>
    <col min="261" max="262" width="7.7109375" style="118" customWidth="1"/>
    <col min="263" max="263" width="9.140625" style="118"/>
    <col min="264" max="264" width="28.140625" style="118" customWidth="1"/>
    <col min="265" max="512" width="9.140625" style="118"/>
    <col min="513" max="513" width="37.28515625" style="118" customWidth="1"/>
    <col min="514" max="514" width="11" style="118" customWidth="1"/>
    <col min="515" max="515" width="9.5703125" style="118" customWidth="1"/>
    <col min="516" max="516" width="10.28515625" style="118" customWidth="1"/>
    <col min="517" max="518" width="7.7109375" style="118" customWidth="1"/>
    <col min="519" max="519" width="9.140625" style="118"/>
    <col min="520" max="520" width="28.140625" style="118" customWidth="1"/>
    <col min="521" max="768" width="9.140625" style="118"/>
    <col min="769" max="769" width="37.28515625" style="118" customWidth="1"/>
    <col min="770" max="770" width="11" style="118" customWidth="1"/>
    <col min="771" max="771" width="9.5703125" style="118" customWidth="1"/>
    <col min="772" max="772" width="10.28515625" style="118" customWidth="1"/>
    <col min="773" max="774" width="7.7109375" style="118" customWidth="1"/>
    <col min="775" max="775" width="9.140625" style="118"/>
    <col min="776" max="776" width="28.140625" style="118" customWidth="1"/>
    <col min="777" max="1024" width="9.140625" style="118"/>
    <col min="1025" max="1025" width="37.28515625" style="118" customWidth="1"/>
    <col min="1026" max="1026" width="11" style="118" customWidth="1"/>
    <col min="1027" max="1027" width="9.5703125" style="118" customWidth="1"/>
    <col min="1028" max="1028" width="10.28515625" style="118" customWidth="1"/>
    <col min="1029" max="1030" width="7.7109375" style="118" customWidth="1"/>
    <col min="1031" max="1031" width="9.140625" style="118"/>
    <col min="1032" max="1032" width="28.140625" style="118" customWidth="1"/>
    <col min="1033" max="1280" width="9.140625" style="118"/>
    <col min="1281" max="1281" width="37.28515625" style="118" customWidth="1"/>
    <col min="1282" max="1282" width="11" style="118" customWidth="1"/>
    <col min="1283" max="1283" width="9.5703125" style="118" customWidth="1"/>
    <col min="1284" max="1284" width="10.28515625" style="118" customWidth="1"/>
    <col min="1285" max="1286" width="7.7109375" style="118" customWidth="1"/>
    <col min="1287" max="1287" width="9.140625" style="118"/>
    <col min="1288" max="1288" width="28.140625" style="118" customWidth="1"/>
    <col min="1289" max="1536" width="9.140625" style="118"/>
    <col min="1537" max="1537" width="37.28515625" style="118" customWidth="1"/>
    <col min="1538" max="1538" width="11" style="118" customWidth="1"/>
    <col min="1539" max="1539" width="9.5703125" style="118" customWidth="1"/>
    <col min="1540" max="1540" width="10.28515625" style="118" customWidth="1"/>
    <col min="1541" max="1542" width="7.7109375" style="118" customWidth="1"/>
    <col min="1543" max="1543" width="9.140625" style="118"/>
    <col min="1544" max="1544" width="28.140625" style="118" customWidth="1"/>
    <col min="1545" max="1792" width="9.140625" style="118"/>
    <col min="1793" max="1793" width="37.28515625" style="118" customWidth="1"/>
    <col min="1794" max="1794" width="11" style="118" customWidth="1"/>
    <col min="1795" max="1795" width="9.5703125" style="118" customWidth="1"/>
    <col min="1796" max="1796" width="10.28515625" style="118" customWidth="1"/>
    <col min="1797" max="1798" width="7.7109375" style="118" customWidth="1"/>
    <col min="1799" max="1799" width="9.140625" style="118"/>
    <col min="1800" max="1800" width="28.140625" style="118" customWidth="1"/>
    <col min="1801" max="2048" width="9.140625" style="118"/>
    <col min="2049" max="2049" width="37.28515625" style="118" customWidth="1"/>
    <col min="2050" max="2050" width="11" style="118" customWidth="1"/>
    <col min="2051" max="2051" width="9.5703125" style="118" customWidth="1"/>
    <col min="2052" max="2052" width="10.28515625" style="118" customWidth="1"/>
    <col min="2053" max="2054" width="7.7109375" style="118" customWidth="1"/>
    <col min="2055" max="2055" width="9.140625" style="118"/>
    <col min="2056" max="2056" width="28.140625" style="118" customWidth="1"/>
    <col min="2057" max="2304" width="9.140625" style="118"/>
    <col min="2305" max="2305" width="37.28515625" style="118" customWidth="1"/>
    <col min="2306" max="2306" width="11" style="118" customWidth="1"/>
    <col min="2307" max="2307" width="9.5703125" style="118" customWidth="1"/>
    <col min="2308" max="2308" width="10.28515625" style="118" customWidth="1"/>
    <col min="2309" max="2310" width="7.7109375" style="118" customWidth="1"/>
    <col min="2311" max="2311" width="9.140625" style="118"/>
    <col min="2312" max="2312" width="28.140625" style="118" customWidth="1"/>
    <col min="2313" max="2560" width="9.140625" style="118"/>
    <col min="2561" max="2561" width="37.28515625" style="118" customWidth="1"/>
    <col min="2562" max="2562" width="11" style="118" customWidth="1"/>
    <col min="2563" max="2563" width="9.5703125" style="118" customWidth="1"/>
    <col min="2564" max="2564" width="10.28515625" style="118" customWidth="1"/>
    <col min="2565" max="2566" width="7.7109375" style="118" customWidth="1"/>
    <col min="2567" max="2567" width="9.140625" style="118"/>
    <col min="2568" max="2568" width="28.140625" style="118" customWidth="1"/>
    <col min="2569" max="2816" width="9.140625" style="118"/>
    <col min="2817" max="2817" width="37.28515625" style="118" customWidth="1"/>
    <col min="2818" max="2818" width="11" style="118" customWidth="1"/>
    <col min="2819" max="2819" width="9.5703125" style="118" customWidth="1"/>
    <col min="2820" max="2820" width="10.28515625" style="118" customWidth="1"/>
    <col min="2821" max="2822" width="7.7109375" style="118" customWidth="1"/>
    <col min="2823" max="2823" width="9.140625" style="118"/>
    <col min="2824" max="2824" width="28.140625" style="118" customWidth="1"/>
    <col min="2825" max="3072" width="9.140625" style="118"/>
    <col min="3073" max="3073" width="37.28515625" style="118" customWidth="1"/>
    <col min="3074" max="3074" width="11" style="118" customWidth="1"/>
    <col min="3075" max="3075" width="9.5703125" style="118" customWidth="1"/>
    <col min="3076" max="3076" width="10.28515625" style="118" customWidth="1"/>
    <col min="3077" max="3078" width="7.7109375" style="118" customWidth="1"/>
    <col min="3079" max="3079" width="9.140625" style="118"/>
    <col min="3080" max="3080" width="28.140625" style="118" customWidth="1"/>
    <col min="3081" max="3328" width="9.140625" style="118"/>
    <col min="3329" max="3329" width="37.28515625" style="118" customWidth="1"/>
    <col min="3330" max="3330" width="11" style="118" customWidth="1"/>
    <col min="3331" max="3331" width="9.5703125" style="118" customWidth="1"/>
    <col min="3332" max="3332" width="10.28515625" style="118" customWidth="1"/>
    <col min="3333" max="3334" width="7.7109375" style="118" customWidth="1"/>
    <col min="3335" max="3335" width="9.140625" style="118"/>
    <col min="3336" max="3336" width="28.140625" style="118" customWidth="1"/>
    <col min="3337" max="3584" width="9.140625" style="118"/>
    <col min="3585" max="3585" width="37.28515625" style="118" customWidth="1"/>
    <col min="3586" max="3586" width="11" style="118" customWidth="1"/>
    <col min="3587" max="3587" width="9.5703125" style="118" customWidth="1"/>
    <col min="3588" max="3588" width="10.28515625" style="118" customWidth="1"/>
    <col min="3589" max="3590" width="7.7109375" style="118" customWidth="1"/>
    <col min="3591" max="3591" width="9.140625" style="118"/>
    <col min="3592" max="3592" width="28.140625" style="118" customWidth="1"/>
    <col min="3593" max="3840" width="9.140625" style="118"/>
    <col min="3841" max="3841" width="37.28515625" style="118" customWidth="1"/>
    <col min="3842" max="3842" width="11" style="118" customWidth="1"/>
    <col min="3843" max="3843" width="9.5703125" style="118" customWidth="1"/>
    <col min="3844" max="3844" width="10.28515625" style="118" customWidth="1"/>
    <col min="3845" max="3846" width="7.7109375" style="118" customWidth="1"/>
    <col min="3847" max="3847" width="9.140625" style="118"/>
    <col min="3848" max="3848" width="28.140625" style="118" customWidth="1"/>
    <col min="3849" max="4096" width="9.140625" style="118"/>
    <col min="4097" max="4097" width="37.28515625" style="118" customWidth="1"/>
    <col min="4098" max="4098" width="11" style="118" customWidth="1"/>
    <col min="4099" max="4099" width="9.5703125" style="118" customWidth="1"/>
    <col min="4100" max="4100" width="10.28515625" style="118" customWidth="1"/>
    <col min="4101" max="4102" width="7.7109375" style="118" customWidth="1"/>
    <col min="4103" max="4103" width="9.140625" style="118"/>
    <col min="4104" max="4104" width="28.140625" style="118" customWidth="1"/>
    <col min="4105" max="4352" width="9.140625" style="118"/>
    <col min="4353" max="4353" width="37.28515625" style="118" customWidth="1"/>
    <col min="4354" max="4354" width="11" style="118" customWidth="1"/>
    <col min="4355" max="4355" width="9.5703125" style="118" customWidth="1"/>
    <col min="4356" max="4356" width="10.28515625" style="118" customWidth="1"/>
    <col min="4357" max="4358" width="7.7109375" style="118" customWidth="1"/>
    <col min="4359" max="4359" width="9.140625" style="118"/>
    <col min="4360" max="4360" width="28.140625" style="118" customWidth="1"/>
    <col min="4361" max="4608" width="9.140625" style="118"/>
    <col min="4609" max="4609" width="37.28515625" style="118" customWidth="1"/>
    <col min="4610" max="4610" width="11" style="118" customWidth="1"/>
    <col min="4611" max="4611" width="9.5703125" style="118" customWidth="1"/>
    <col min="4612" max="4612" width="10.28515625" style="118" customWidth="1"/>
    <col min="4613" max="4614" width="7.7109375" style="118" customWidth="1"/>
    <col min="4615" max="4615" width="9.140625" style="118"/>
    <col min="4616" max="4616" width="28.140625" style="118" customWidth="1"/>
    <col min="4617" max="4864" width="9.140625" style="118"/>
    <col min="4865" max="4865" width="37.28515625" style="118" customWidth="1"/>
    <col min="4866" max="4866" width="11" style="118" customWidth="1"/>
    <col min="4867" max="4867" width="9.5703125" style="118" customWidth="1"/>
    <col min="4868" max="4868" width="10.28515625" style="118" customWidth="1"/>
    <col min="4869" max="4870" width="7.7109375" style="118" customWidth="1"/>
    <col min="4871" max="4871" width="9.140625" style="118"/>
    <col min="4872" max="4872" width="28.140625" style="118" customWidth="1"/>
    <col min="4873" max="5120" width="9.140625" style="118"/>
    <col min="5121" max="5121" width="37.28515625" style="118" customWidth="1"/>
    <col min="5122" max="5122" width="11" style="118" customWidth="1"/>
    <col min="5123" max="5123" width="9.5703125" style="118" customWidth="1"/>
    <col min="5124" max="5124" width="10.28515625" style="118" customWidth="1"/>
    <col min="5125" max="5126" width="7.7109375" style="118" customWidth="1"/>
    <col min="5127" max="5127" width="9.140625" style="118"/>
    <col min="5128" max="5128" width="28.140625" style="118" customWidth="1"/>
    <col min="5129" max="5376" width="9.140625" style="118"/>
    <col min="5377" max="5377" width="37.28515625" style="118" customWidth="1"/>
    <col min="5378" max="5378" width="11" style="118" customWidth="1"/>
    <col min="5379" max="5379" width="9.5703125" style="118" customWidth="1"/>
    <col min="5380" max="5380" width="10.28515625" style="118" customWidth="1"/>
    <col min="5381" max="5382" width="7.7109375" style="118" customWidth="1"/>
    <col min="5383" max="5383" width="9.140625" style="118"/>
    <col min="5384" max="5384" width="28.140625" style="118" customWidth="1"/>
    <col min="5385" max="5632" width="9.140625" style="118"/>
    <col min="5633" max="5633" width="37.28515625" style="118" customWidth="1"/>
    <col min="5634" max="5634" width="11" style="118" customWidth="1"/>
    <col min="5635" max="5635" width="9.5703125" style="118" customWidth="1"/>
    <col min="5636" max="5636" width="10.28515625" style="118" customWidth="1"/>
    <col min="5637" max="5638" width="7.7109375" style="118" customWidth="1"/>
    <col min="5639" max="5639" width="9.140625" style="118"/>
    <col min="5640" max="5640" width="28.140625" style="118" customWidth="1"/>
    <col min="5641" max="5888" width="9.140625" style="118"/>
    <col min="5889" max="5889" width="37.28515625" style="118" customWidth="1"/>
    <col min="5890" max="5890" width="11" style="118" customWidth="1"/>
    <col min="5891" max="5891" width="9.5703125" style="118" customWidth="1"/>
    <col min="5892" max="5892" width="10.28515625" style="118" customWidth="1"/>
    <col min="5893" max="5894" width="7.7109375" style="118" customWidth="1"/>
    <col min="5895" max="5895" width="9.140625" style="118"/>
    <col min="5896" max="5896" width="28.140625" style="118" customWidth="1"/>
    <col min="5897" max="6144" width="9.140625" style="118"/>
    <col min="6145" max="6145" width="37.28515625" style="118" customWidth="1"/>
    <col min="6146" max="6146" width="11" style="118" customWidth="1"/>
    <col min="6147" max="6147" width="9.5703125" style="118" customWidth="1"/>
    <col min="6148" max="6148" width="10.28515625" style="118" customWidth="1"/>
    <col min="6149" max="6150" width="7.7109375" style="118" customWidth="1"/>
    <col min="6151" max="6151" width="9.140625" style="118"/>
    <col min="6152" max="6152" width="28.140625" style="118" customWidth="1"/>
    <col min="6153" max="6400" width="9.140625" style="118"/>
    <col min="6401" max="6401" width="37.28515625" style="118" customWidth="1"/>
    <col min="6402" max="6402" width="11" style="118" customWidth="1"/>
    <col min="6403" max="6403" width="9.5703125" style="118" customWidth="1"/>
    <col min="6404" max="6404" width="10.28515625" style="118" customWidth="1"/>
    <col min="6405" max="6406" width="7.7109375" style="118" customWidth="1"/>
    <col min="6407" max="6407" width="9.140625" style="118"/>
    <col min="6408" max="6408" width="28.140625" style="118" customWidth="1"/>
    <col min="6409" max="6656" width="9.140625" style="118"/>
    <col min="6657" max="6657" width="37.28515625" style="118" customWidth="1"/>
    <col min="6658" max="6658" width="11" style="118" customWidth="1"/>
    <col min="6659" max="6659" width="9.5703125" style="118" customWidth="1"/>
    <col min="6660" max="6660" width="10.28515625" style="118" customWidth="1"/>
    <col min="6661" max="6662" width="7.7109375" style="118" customWidth="1"/>
    <col min="6663" max="6663" width="9.140625" style="118"/>
    <col min="6664" max="6664" width="28.140625" style="118" customWidth="1"/>
    <col min="6665" max="6912" width="9.140625" style="118"/>
    <col min="6913" max="6913" width="37.28515625" style="118" customWidth="1"/>
    <col min="6914" max="6914" width="11" style="118" customWidth="1"/>
    <col min="6915" max="6915" width="9.5703125" style="118" customWidth="1"/>
    <col min="6916" max="6916" width="10.28515625" style="118" customWidth="1"/>
    <col min="6917" max="6918" width="7.7109375" style="118" customWidth="1"/>
    <col min="6919" max="6919" width="9.140625" style="118"/>
    <col min="6920" max="6920" width="28.140625" style="118" customWidth="1"/>
    <col min="6921" max="7168" width="9.140625" style="118"/>
    <col min="7169" max="7169" width="37.28515625" style="118" customWidth="1"/>
    <col min="7170" max="7170" width="11" style="118" customWidth="1"/>
    <col min="7171" max="7171" width="9.5703125" style="118" customWidth="1"/>
    <col min="7172" max="7172" width="10.28515625" style="118" customWidth="1"/>
    <col min="7173" max="7174" width="7.7109375" style="118" customWidth="1"/>
    <col min="7175" max="7175" width="9.140625" style="118"/>
    <col min="7176" max="7176" width="28.140625" style="118" customWidth="1"/>
    <col min="7177" max="7424" width="9.140625" style="118"/>
    <col min="7425" max="7425" width="37.28515625" style="118" customWidth="1"/>
    <col min="7426" max="7426" width="11" style="118" customWidth="1"/>
    <col min="7427" max="7427" width="9.5703125" style="118" customWidth="1"/>
    <col min="7428" max="7428" width="10.28515625" style="118" customWidth="1"/>
    <col min="7429" max="7430" width="7.7109375" style="118" customWidth="1"/>
    <col min="7431" max="7431" width="9.140625" style="118"/>
    <col min="7432" max="7432" width="28.140625" style="118" customWidth="1"/>
    <col min="7433" max="7680" width="9.140625" style="118"/>
    <col min="7681" max="7681" width="37.28515625" style="118" customWidth="1"/>
    <col min="7682" max="7682" width="11" style="118" customWidth="1"/>
    <col min="7683" max="7683" width="9.5703125" style="118" customWidth="1"/>
    <col min="7684" max="7684" width="10.28515625" style="118" customWidth="1"/>
    <col min="7685" max="7686" width="7.7109375" style="118" customWidth="1"/>
    <col min="7687" max="7687" width="9.140625" style="118"/>
    <col min="7688" max="7688" width="28.140625" style="118" customWidth="1"/>
    <col min="7689" max="7936" width="9.140625" style="118"/>
    <col min="7937" max="7937" width="37.28515625" style="118" customWidth="1"/>
    <col min="7938" max="7938" width="11" style="118" customWidth="1"/>
    <col min="7939" max="7939" width="9.5703125" style="118" customWidth="1"/>
    <col min="7940" max="7940" width="10.28515625" style="118" customWidth="1"/>
    <col min="7941" max="7942" width="7.7109375" style="118" customWidth="1"/>
    <col min="7943" max="7943" width="9.140625" style="118"/>
    <col min="7944" max="7944" width="28.140625" style="118" customWidth="1"/>
    <col min="7945" max="8192" width="9.140625" style="118"/>
    <col min="8193" max="8193" width="37.28515625" style="118" customWidth="1"/>
    <col min="8194" max="8194" width="11" style="118" customWidth="1"/>
    <col min="8195" max="8195" width="9.5703125" style="118" customWidth="1"/>
    <col min="8196" max="8196" width="10.28515625" style="118" customWidth="1"/>
    <col min="8197" max="8198" width="7.7109375" style="118" customWidth="1"/>
    <col min="8199" max="8199" width="9.140625" style="118"/>
    <col min="8200" max="8200" width="28.140625" style="118" customWidth="1"/>
    <col min="8201" max="8448" width="9.140625" style="118"/>
    <col min="8449" max="8449" width="37.28515625" style="118" customWidth="1"/>
    <col min="8450" max="8450" width="11" style="118" customWidth="1"/>
    <col min="8451" max="8451" width="9.5703125" style="118" customWidth="1"/>
    <col min="8452" max="8452" width="10.28515625" style="118" customWidth="1"/>
    <col min="8453" max="8454" width="7.7109375" style="118" customWidth="1"/>
    <col min="8455" max="8455" width="9.140625" style="118"/>
    <col min="8456" max="8456" width="28.140625" style="118" customWidth="1"/>
    <col min="8457" max="8704" width="9.140625" style="118"/>
    <col min="8705" max="8705" width="37.28515625" style="118" customWidth="1"/>
    <col min="8706" max="8706" width="11" style="118" customWidth="1"/>
    <col min="8707" max="8707" width="9.5703125" style="118" customWidth="1"/>
    <col min="8708" max="8708" width="10.28515625" style="118" customWidth="1"/>
    <col min="8709" max="8710" width="7.7109375" style="118" customWidth="1"/>
    <col min="8711" max="8711" width="9.140625" style="118"/>
    <col min="8712" max="8712" width="28.140625" style="118" customWidth="1"/>
    <col min="8713" max="8960" width="9.140625" style="118"/>
    <col min="8961" max="8961" width="37.28515625" style="118" customWidth="1"/>
    <col min="8962" max="8962" width="11" style="118" customWidth="1"/>
    <col min="8963" max="8963" width="9.5703125" style="118" customWidth="1"/>
    <col min="8964" max="8964" width="10.28515625" style="118" customWidth="1"/>
    <col min="8965" max="8966" width="7.7109375" style="118" customWidth="1"/>
    <col min="8967" max="8967" width="9.140625" style="118"/>
    <col min="8968" max="8968" width="28.140625" style="118" customWidth="1"/>
    <col min="8969" max="9216" width="9.140625" style="118"/>
    <col min="9217" max="9217" width="37.28515625" style="118" customWidth="1"/>
    <col min="9218" max="9218" width="11" style="118" customWidth="1"/>
    <col min="9219" max="9219" width="9.5703125" style="118" customWidth="1"/>
    <col min="9220" max="9220" width="10.28515625" style="118" customWidth="1"/>
    <col min="9221" max="9222" width="7.7109375" style="118" customWidth="1"/>
    <col min="9223" max="9223" width="9.140625" style="118"/>
    <col min="9224" max="9224" width="28.140625" style="118" customWidth="1"/>
    <col min="9225" max="9472" width="9.140625" style="118"/>
    <col min="9473" max="9473" width="37.28515625" style="118" customWidth="1"/>
    <col min="9474" max="9474" width="11" style="118" customWidth="1"/>
    <col min="9475" max="9475" width="9.5703125" style="118" customWidth="1"/>
    <col min="9476" max="9476" width="10.28515625" style="118" customWidth="1"/>
    <col min="9477" max="9478" width="7.7109375" style="118" customWidth="1"/>
    <col min="9479" max="9479" width="9.140625" style="118"/>
    <col min="9480" max="9480" width="28.140625" style="118" customWidth="1"/>
    <col min="9481" max="9728" width="9.140625" style="118"/>
    <col min="9729" max="9729" width="37.28515625" style="118" customWidth="1"/>
    <col min="9730" max="9730" width="11" style="118" customWidth="1"/>
    <col min="9731" max="9731" width="9.5703125" style="118" customWidth="1"/>
    <col min="9732" max="9732" width="10.28515625" style="118" customWidth="1"/>
    <col min="9733" max="9734" width="7.7109375" style="118" customWidth="1"/>
    <col min="9735" max="9735" width="9.140625" style="118"/>
    <col min="9736" max="9736" width="28.140625" style="118" customWidth="1"/>
    <col min="9737" max="9984" width="9.140625" style="118"/>
    <col min="9985" max="9985" width="37.28515625" style="118" customWidth="1"/>
    <col min="9986" max="9986" width="11" style="118" customWidth="1"/>
    <col min="9987" max="9987" width="9.5703125" style="118" customWidth="1"/>
    <col min="9988" max="9988" width="10.28515625" style="118" customWidth="1"/>
    <col min="9989" max="9990" width="7.7109375" style="118" customWidth="1"/>
    <col min="9991" max="9991" width="9.140625" style="118"/>
    <col min="9992" max="9992" width="28.140625" style="118" customWidth="1"/>
    <col min="9993" max="10240" width="9.140625" style="118"/>
    <col min="10241" max="10241" width="37.28515625" style="118" customWidth="1"/>
    <col min="10242" max="10242" width="11" style="118" customWidth="1"/>
    <col min="10243" max="10243" width="9.5703125" style="118" customWidth="1"/>
    <col min="10244" max="10244" width="10.28515625" style="118" customWidth="1"/>
    <col min="10245" max="10246" width="7.7109375" style="118" customWidth="1"/>
    <col min="10247" max="10247" width="9.140625" style="118"/>
    <col min="10248" max="10248" width="28.140625" style="118" customWidth="1"/>
    <col min="10249" max="10496" width="9.140625" style="118"/>
    <col min="10497" max="10497" width="37.28515625" style="118" customWidth="1"/>
    <col min="10498" max="10498" width="11" style="118" customWidth="1"/>
    <col min="10499" max="10499" width="9.5703125" style="118" customWidth="1"/>
    <col min="10500" max="10500" width="10.28515625" style="118" customWidth="1"/>
    <col min="10501" max="10502" width="7.7109375" style="118" customWidth="1"/>
    <col min="10503" max="10503" width="9.140625" style="118"/>
    <col min="10504" max="10504" width="28.140625" style="118" customWidth="1"/>
    <col min="10505" max="10752" width="9.140625" style="118"/>
    <col min="10753" max="10753" width="37.28515625" style="118" customWidth="1"/>
    <col min="10754" max="10754" width="11" style="118" customWidth="1"/>
    <col min="10755" max="10755" width="9.5703125" style="118" customWidth="1"/>
    <col min="10756" max="10756" width="10.28515625" style="118" customWidth="1"/>
    <col min="10757" max="10758" width="7.7109375" style="118" customWidth="1"/>
    <col min="10759" max="10759" width="9.140625" style="118"/>
    <col min="10760" max="10760" width="28.140625" style="118" customWidth="1"/>
    <col min="10761" max="11008" width="9.140625" style="118"/>
    <col min="11009" max="11009" width="37.28515625" style="118" customWidth="1"/>
    <col min="11010" max="11010" width="11" style="118" customWidth="1"/>
    <col min="11011" max="11011" width="9.5703125" style="118" customWidth="1"/>
    <col min="11012" max="11012" width="10.28515625" style="118" customWidth="1"/>
    <col min="11013" max="11014" width="7.7109375" style="118" customWidth="1"/>
    <col min="11015" max="11015" width="9.140625" style="118"/>
    <col min="11016" max="11016" width="28.140625" style="118" customWidth="1"/>
    <col min="11017" max="11264" width="9.140625" style="118"/>
    <col min="11265" max="11265" width="37.28515625" style="118" customWidth="1"/>
    <col min="11266" max="11266" width="11" style="118" customWidth="1"/>
    <col min="11267" max="11267" width="9.5703125" style="118" customWidth="1"/>
    <col min="11268" max="11268" width="10.28515625" style="118" customWidth="1"/>
    <col min="11269" max="11270" width="7.7109375" style="118" customWidth="1"/>
    <col min="11271" max="11271" width="9.140625" style="118"/>
    <col min="11272" max="11272" width="28.140625" style="118" customWidth="1"/>
    <col min="11273" max="11520" width="9.140625" style="118"/>
    <col min="11521" max="11521" width="37.28515625" style="118" customWidth="1"/>
    <col min="11522" max="11522" width="11" style="118" customWidth="1"/>
    <col min="11523" max="11523" width="9.5703125" style="118" customWidth="1"/>
    <col min="11524" max="11524" width="10.28515625" style="118" customWidth="1"/>
    <col min="11525" max="11526" width="7.7109375" style="118" customWidth="1"/>
    <col min="11527" max="11527" width="9.140625" style="118"/>
    <col min="11528" max="11528" width="28.140625" style="118" customWidth="1"/>
    <col min="11529" max="11776" width="9.140625" style="118"/>
    <col min="11777" max="11777" width="37.28515625" style="118" customWidth="1"/>
    <col min="11778" max="11778" width="11" style="118" customWidth="1"/>
    <col min="11779" max="11779" width="9.5703125" style="118" customWidth="1"/>
    <col min="11780" max="11780" width="10.28515625" style="118" customWidth="1"/>
    <col min="11781" max="11782" width="7.7109375" style="118" customWidth="1"/>
    <col min="11783" max="11783" width="9.140625" style="118"/>
    <col min="11784" max="11784" width="28.140625" style="118" customWidth="1"/>
    <col min="11785" max="12032" width="9.140625" style="118"/>
    <col min="12033" max="12033" width="37.28515625" style="118" customWidth="1"/>
    <col min="12034" max="12034" width="11" style="118" customWidth="1"/>
    <col min="12035" max="12035" width="9.5703125" style="118" customWidth="1"/>
    <col min="12036" max="12036" width="10.28515625" style="118" customWidth="1"/>
    <col min="12037" max="12038" width="7.7109375" style="118" customWidth="1"/>
    <col min="12039" max="12039" width="9.140625" style="118"/>
    <col min="12040" max="12040" width="28.140625" style="118" customWidth="1"/>
    <col min="12041" max="12288" width="9.140625" style="118"/>
    <col min="12289" max="12289" width="37.28515625" style="118" customWidth="1"/>
    <col min="12290" max="12290" width="11" style="118" customWidth="1"/>
    <col min="12291" max="12291" width="9.5703125" style="118" customWidth="1"/>
    <col min="12292" max="12292" width="10.28515625" style="118" customWidth="1"/>
    <col min="12293" max="12294" width="7.7109375" style="118" customWidth="1"/>
    <col min="12295" max="12295" width="9.140625" style="118"/>
    <col min="12296" max="12296" width="28.140625" style="118" customWidth="1"/>
    <col min="12297" max="12544" width="9.140625" style="118"/>
    <col min="12545" max="12545" width="37.28515625" style="118" customWidth="1"/>
    <col min="12546" max="12546" width="11" style="118" customWidth="1"/>
    <col min="12547" max="12547" width="9.5703125" style="118" customWidth="1"/>
    <col min="12548" max="12548" width="10.28515625" style="118" customWidth="1"/>
    <col min="12549" max="12550" width="7.7109375" style="118" customWidth="1"/>
    <col min="12551" max="12551" width="9.140625" style="118"/>
    <col min="12552" max="12552" width="28.140625" style="118" customWidth="1"/>
    <col min="12553" max="12800" width="9.140625" style="118"/>
    <col min="12801" max="12801" width="37.28515625" style="118" customWidth="1"/>
    <col min="12802" max="12802" width="11" style="118" customWidth="1"/>
    <col min="12803" max="12803" width="9.5703125" style="118" customWidth="1"/>
    <col min="12804" max="12804" width="10.28515625" style="118" customWidth="1"/>
    <col min="12805" max="12806" width="7.7109375" style="118" customWidth="1"/>
    <col min="12807" max="12807" width="9.140625" style="118"/>
    <col min="12808" max="12808" width="28.140625" style="118" customWidth="1"/>
    <col min="12809" max="13056" width="9.140625" style="118"/>
    <col min="13057" max="13057" width="37.28515625" style="118" customWidth="1"/>
    <col min="13058" max="13058" width="11" style="118" customWidth="1"/>
    <col min="13059" max="13059" width="9.5703125" style="118" customWidth="1"/>
    <col min="13060" max="13060" width="10.28515625" style="118" customWidth="1"/>
    <col min="13061" max="13062" width="7.7109375" style="118" customWidth="1"/>
    <col min="13063" max="13063" width="9.140625" style="118"/>
    <col min="13064" max="13064" width="28.140625" style="118" customWidth="1"/>
    <col min="13065" max="13312" width="9.140625" style="118"/>
    <col min="13313" max="13313" width="37.28515625" style="118" customWidth="1"/>
    <col min="13314" max="13314" width="11" style="118" customWidth="1"/>
    <col min="13315" max="13315" width="9.5703125" style="118" customWidth="1"/>
    <col min="13316" max="13316" width="10.28515625" style="118" customWidth="1"/>
    <col min="13317" max="13318" width="7.7109375" style="118" customWidth="1"/>
    <col min="13319" max="13319" width="9.140625" style="118"/>
    <col min="13320" max="13320" width="28.140625" style="118" customWidth="1"/>
    <col min="13321" max="13568" width="9.140625" style="118"/>
    <col min="13569" max="13569" width="37.28515625" style="118" customWidth="1"/>
    <col min="13570" max="13570" width="11" style="118" customWidth="1"/>
    <col min="13571" max="13571" width="9.5703125" style="118" customWidth="1"/>
    <col min="13572" max="13572" width="10.28515625" style="118" customWidth="1"/>
    <col min="13573" max="13574" width="7.7109375" style="118" customWidth="1"/>
    <col min="13575" max="13575" width="9.140625" style="118"/>
    <col min="13576" max="13576" width="28.140625" style="118" customWidth="1"/>
    <col min="13577" max="13824" width="9.140625" style="118"/>
    <col min="13825" max="13825" width="37.28515625" style="118" customWidth="1"/>
    <col min="13826" max="13826" width="11" style="118" customWidth="1"/>
    <col min="13827" max="13827" width="9.5703125" style="118" customWidth="1"/>
    <col min="13828" max="13828" width="10.28515625" style="118" customWidth="1"/>
    <col min="13829" max="13830" width="7.7109375" style="118" customWidth="1"/>
    <col min="13831" max="13831" width="9.140625" style="118"/>
    <col min="13832" max="13832" width="28.140625" style="118" customWidth="1"/>
    <col min="13833" max="14080" width="9.140625" style="118"/>
    <col min="14081" max="14081" width="37.28515625" style="118" customWidth="1"/>
    <col min="14082" max="14082" width="11" style="118" customWidth="1"/>
    <col min="14083" max="14083" width="9.5703125" style="118" customWidth="1"/>
    <col min="14084" max="14084" width="10.28515625" style="118" customWidth="1"/>
    <col min="14085" max="14086" width="7.7109375" style="118" customWidth="1"/>
    <col min="14087" max="14087" width="9.140625" style="118"/>
    <col min="14088" max="14088" width="28.140625" style="118" customWidth="1"/>
    <col min="14089" max="14336" width="9.140625" style="118"/>
    <col min="14337" max="14337" width="37.28515625" style="118" customWidth="1"/>
    <col min="14338" max="14338" width="11" style="118" customWidth="1"/>
    <col min="14339" max="14339" width="9.5703125" style="118" customWidth="1"/>
    <col min="14340" max="14340" width="10.28515625" style="118" customWidth="1"/>
    <col min="14341" max="14342" width="7.7109375" style="118" customWidth="1"/>
    <col min="14343" max="14343" width="9.140625" style="118"/>
    <col min="14344" max="14344" width="28.140625" style="118" customWidth="1"/>
    <col min="14345" max="14592" width="9.140625" style="118"/>
    <col min="14593" max="14593" width="37.28515625" style="118" customWidth="1"/>
    <col min="14594" max="14594" width="11" style="118" customWidth="1"/>
    <col min="14595" max="14595" width="9.5703125" style="118" customWidth="1"/>
    <col min="14596" max="14596" width="10.28515625" style="118" customWidth="1"/>
    <col min="14597" max="14598" width="7.7109375" style="118" customWidth="1"/>
    <col min="14599" max="14599" width="9.140625" style="118"/>
    <col min="14600" max="14600" width="28.140625" style="118" customWidth="1"/>
    <col min="14601" max="14848" width="9.140625" style="118"/>
    <col min="14849" max="14849" width="37.28515625" style="118" customWidth="1"/>
    <col min="14850" max="14850" width="11" style="118" customWidth="1"/>
    <col min="14851" max="14851" width="9.5703125" style="118" customWidth="1"/>
    <col min="14852" max="14852" width="10.28515625" style="118" customWidth="1"/>
    <col min="14853" max="14854" width="7.7109375" style="118" customWidth="1"/>
    <col min="14855" max="14855" width="9.140625" style="118"/>
    <col min="14856" max="14856" width="28.140625" style="118" customWidth="1"/>
    <col min="14857" max="15104" width="9.140625" style="118"/>
    <col min="15105" max="15105" width="37.28515625" style="118" customWidth="1"/>
    <col min="15106" max="15106" width="11" style="118" customWidth="1"/>
    <col min="15107" max="15107" width="9.5703125" style="118" customWidth="1"/>
    <col min="15108" max="15108" width="10.28515625" style="118" customWidth="1"/>
    <col min="15109" max="15110" width="7.7109375" style="118" customWidth="1"/>
    <col min="15111" max="15111" width="9.140625" style="118"/>
    <col min="15112" max="15112" width="28.140625" style="118" customWidth="1"/>
    <col min="15113" max="15360" width="9.140625" style="118"/>
    <col min="15361" max="15361" width="37.28515625" style="118" customWidth="1"/>
    <col min="15362" max="15362" width="11" style="118" customWidth="1"/>
    <col min="15363" max="15363" width="9.5703125" style="118" customWidth="1"/>
    <col min="15364" max="15364" width="10.28515625" style="118" customWidth="1"/>
    <col min="15365" max="15366" width="7.7109375" style="118" customWidth="1"/>
    <col min="15367" max="15367" width="9.140625" style="118"/>
    <col min="15368" max="15368" width="28.140625" style="118" customWidth="1"/>
    <col min="15369" max="15616" width="9.140625" style="118"/>
    <col min="15617" max="15617" width="37.28515625" style="118" customWidth="1"/>
    <col min="15618" max="15618" width="11" style="118" customWidth="1"/>
    <col min="15619" max="15619" width="9.5703125" style="118" customWidth="1"/>
    <col min="15620" max="15620" width="10.28515625" style="118" customWidth="1"/>
    <col min="15621" max="15622" width="7.7109375" style="118" customWidth="1"/>
    <col min="15623" max="15623" width="9.140625" style="118"/>
    <col min="15624" max="15624" width="28.140625" style="118" customWidth="1"/>
    <col min="15625" max="15872" width="9.140625" style="118"/>
    <col min="15873" max="15873" width="37.28515625" style="118" customWidth="1"/>
    <col min="15874" max="15874" width="11" style="118" customWidth="1"/>
    <col min="15875" max="15875" width="9.5703125" style="118" customWidth="1"/>
    <col min="15876" max="15876" width="10.28515625" style="118" customWidth="1"/>
    <col min="15877" max="15878" width="7.7109375" style="118" customWidth="1"/>
    <col min="15879" max="15879" width="9.140625" style="118"/>
    <col min="15880" max="15880" width="28.140625" style="118" customWidth="1"/>
    <col min="15881" max="16128" width="9.140625" style="118"/>
    <col min="16129" max="16129" width="37.28515625" style="118" customWidth="1"/>
    <col min="16130" max="16130" width="11" style="118" customWidth="1"/>
    <col min="16131" max="16131" width="9.5703125" style="118" customWidth="1"/>
    <col min="16132" max="16132" width="10.28515625" style="118" customWidth="1"/>
    <col min="16133" max="16134" width="7.7109375" style="118" customWidth="1"/>
    <col min="16135" max="16135" width="9.140625" style="118"/>
    <col min="16136" max="16136" width="28.140625" style="118" customWidth="1"/>
    <col min="16137" max="16384" width="9.140625" style="118"/>
  </cols>
  <sheetData>
    <row r="1" spans="1:8" ht="20.100000000000001" customHeight="1">
      <c r="A1" s="864" t="s">
        <v>364</v>
      </c>
      <c r="B1" s="864"/>
      <c r="C1" s="864"/>
      <c r="D1" s="864"/>
      <c r="E1" s="864"/>
      <c r="F1" s="864"/>
      <c r="G1" s="864"/>
      <c r="H1" s="135"/>
    </row>
    <row r="2" spans="1:8" ht="19.5" customHeight="1">
      <c r="A2" s="136"/>
      <c r="B2" s="137"/>
      <c r="C2" s="122"/>
      <c r="D2" s="122"/>
      <c r="E2" s="122"/>
      <c r="F2" s="123"/>
      <c r="G2" s="138"/>
    </row>
    <row r="3" spans="1:8" ht="27" customHeight="1">
      <c r="A3" s="119"/>
      <c r="B3" s="139" t="s">
        <v>365</v>
      </c>
      <c r="C3" s="40">
        <v>2018</v>
      </c>
      <c r="D3" s="472">
        <v>2019</v>
      </c>
      <c r="E3" s="472">
        <v>2020</v>
      </c>
      <c r="F3" s="472">
        <v>2021</v>
      </c>
      <c r="G3" s="472" t="s">
        <v>173</v>
      </c>
    </row>
    <row r="4" spans="1:8" ht="18" customHeight="1">
      <c r="B4" s="118"/>
      <c r="G4" s="121"/>
    </row>
    <row r="5" spans="1:8" ht="18" customHeight="1">
      <c r="A5" s="124" t="s">
        <v>366</v>
      </c>
      <c r="B5" s="140" t="s">
        <v>644</v>
      </c>
      <c r="C5" s="731">
        <v>1569</v>
      </c>
      <c r="D5" s="732">
        <v>1632</v>
      </c>
      <c r="E5" s="731">
        <v>1767</v>
      </c>
      <c r="F5" s="731">
        <v>1893</v>
      </c>
      <c r="G5" s="731">
        <v>1970.24</v>
      </c>
    </row>
    <row r="6" spans="1:8" ht="18" customHeight="1">
      <c r="A6" s="124" t="s">
        <v>367</v>
      </c>
      <c r="B6" s="140" t="s">
        <v>368</v>
      </c>
      <c r="C6" s="733">
        <v>14261</v>
      </c>
      <c r="D6" s="733">
        <v>14542</v>
      </c>
      <c r="E6" s="733">
        <v>15167</v>
      </c>
      <c r="F6" s="733">
        <v>16102</v>
      </c>
      <c r="G6" s="732">
        <v>16563.5</v>
      </c>
    </row>
    <row r="7" spans="1:8" ht="26.25" customHeight="1">
      <c r="A7" s="124" t="s">
        <v>369</v>
      </c>
      <c r="B7" s="140"/>
      <c r="H7" s="453"/>
    </row>
    <row r="8" spans="1:8" ht="18" customHeight="1">
      <c r="A8" s="125" t="s">
        <v>370</v>
      </c>
      <c r="B8" s="140" t="s">
        <v>371</v>
      </c>
      <c r="H8" s="453"/>
    </row>
    <row r="9" spans="1:8" ht="18" customHeight="1">
      <c r="A9" s="125" t="s">
        <v>372</v>
      </c>
      <c r="B9" s="140" t="s">
        <v>371</v>
      </c>
      <c r="G9" s="453"/>
    </row>
    <row r="10" spans="1:8" ht="18" customHeight="1">
      <c r="A10" s="125" t="s">
        <v>373</v>
      </c>
      <c r="B10" s="140" t="s">
        <v>371</v>
      </c>
      <c r="C10" s="726">
        <v>50.6</v>
      </c>
      <c r="D10" s="726">
        <v>52.3</v>
      </c>
      <c r="E10" s="726">
        <v>56.7</v>
      </c>
      <c r="F10" s="726">
        <v>59.2</v>
      </c>
      <c r="G10" s="726">
        <v>63.99</v>
      </c>
    </row>
    <row r="11" spans="1:8" ht="18" customHeight="1">
      <c r="A11" s="125" t="s">
        <v>374</v>
      </c>
      <c r="B11" s="140" t="s">
        <v>371</v>
      </c>
      <c r="C11" s="726"/>
      <c r="D11" s="726"/>
      <c r="E11" s="726"/>
      <c r="F11" s="726"/>
      <c r="G11" s="726"/>
      <c r="H11" s="453"/>
    </row>
    <row r="12" spans="1:8" ht="18" customHeight="1">
      <c r="A12" s="125" t="s">
        <v>375</v>
      </c>
      <c r="B12" s="140" t="s">
        <v>371</v>
      </c>
      <c r="C12" s="726"/>
      <c r="D12" s="726"/>
      <c r="E12" s="726"/>
      <c r="F12" s="726"/>
      <c r="G12" s="726"/>
      <c r="H12" s="453"/>
    </row>
    <row r="13" spans="1:8" ht="18" customHeight="1">
      <c r="A13" s="125" t="s">
        <v>376</v>
      </c>
      <c r="B13" s="140" t="s">
        <v>377</v>
      </c>
      <c r="C13" s="726"/>
      <c r="D13" s="726"/>
      <c r="E13" s="726"/>
      <c r="F13" s="726"/>
      <c r="G13" s="726"/>
      <c r="H13" s="453"/>
    </row>
    <row r="14" spans="1:8" ht="18" customHeight="1">
      <c r="A14" s="125" t="s">
        <v>378</v>
      </c>
      <c r="B14" s="140" t="s">
        <v>377</v>
      </c>
      <c r="C14" s="726"/>
      <c r="D14" s="726"/>
      <c r="E14" s="726"/>
      <c r="F14" s="726"/>
      <c r="G14" s="726"/>
      <c r="H14" s="453"/>
    </row>
    <row r="15" spans="1:8" ht="18" customHeight="1">
      <c r="A15" s="125" t="s">
        <v>379</v>
      </c>
      <c r="B15" s="140" t="s">
        <v>377</v>
      </c>
      <c r="C15" s="726"/>
      <c r="D15" s="726"/>
      <c r="E15" s="726"/>
      <c r="F15" s="726"/>
      <c r="G15" s="726"/>
      <c r="H15" s="453"/>
    </row>
    <row r="16" spans="1:8" ht="18" customHeight="1">
      <c r="A16" s="125" t="s">
        <v>380</v>
      </c>
      <c r="B16" s="140" t="s">
        <v>377</v>
      </c>
      <c r="C16" s="726"/>
      <c r="D16" s="726"/>
      <c r="E16" s="726"/>
      <c r="F16" s="726"/>
      <c r="G16" s="726"/>
      <c r="H16" s="453"/>
    </row>
    <row r="17" spans="1:8" ht="18" customHeight="1">
      <c r="A17" s="125" t="s">
        <v>381</v>
      </c>
      <c r="B17" s="140" t="s">
        <v>377</v>
      </c>
      <c r="C17" s="726"/>
      <c r="D17" s="726"/>
      <c r="E17" s="726"/>
      <c r="F17" s="726"/>
      <c r="G17" s="726"/>
      <c r="H17" s="453"/>
    </row>
    <row r="18" spans="1:8" ht="18" customHeight="1">
      <c r="A18" s="125" t="s">
        <v>382</v>
      </c>
      <c r="B18" s="140" t="s">
        <v>383</v>
      </c>
      <c r="C18" s="726"/>
      <c r="D18" s="726"/>
      <c r="E18" s="726"/>
      <c r="F18" s="726"/>
      <c r="G18" s="726"/>
      <c r="H18" s="453"/>
    </row>
    <row r="19" spans="1:8" ht="18" customHeight="1">
      <c r="A19" s="125" t="s">
        <v>384</v>
      </c>
      <c r="B19" s="140" t="s">
        <v>383</v>
      </c>
      <c r="C19" s="726">
        <v>812.6</v>
      </c>
      <c r="D19" s="726">
        <v>910.72</v>
      </c>
      <c r="E19" s="726">
        <v>718.3</v>
      </c>
      <c r="F19" s="726">
        <v>620.70000000000005</v>
      </c>
      <c r="G19" s="726">
        <v>127.23</v>
      </c>
      <c r="H19" s="453"/>
    </row>
    <row r="20" spans="1:8" ht="18" customHeight="1">
      <c r="A20" s="125" t="s">
        <v>385</v>
      </c>
      <c r="B20" s="140" t="s">
        <v>383</v>
      </c>
      <c r="C20" s="726"/>
      <c r="D20" s="726"/>
      <c r="E20" s="726"/>
      <c r="F20" s="726"/>
      <c r="G20" s="726"/>
      <c r="H20" s="453"/>
    </row>
    <row r="21" spans="1:8" ht="18" customHeight="1">
      <c r="A21" s="125" t="s">
        <v>386</v>
      </c>
      <c r="B21" s="140" t="s">
        <v>383</v>
      </c>
      <c r="C21" s="726"/>
      <c r="D21" s="726"/>
      <c r="E21" s="726"/>
      <c r="F21" s="726"/>
      <c r="G21" s="726"/>
      <c r="H21" s="453"/>
    </row>
    <row r="22" spans="1:8" ht="18" customHeight="1">
      <c r="A22" s="125" t="s">
        <v>387</v>
      </c>
      <c r="B22" s="140" t="s">
        <v>377</v>
      </c>
      <c r="C22" s="726"/>
      <c r="D22" s="726"/>
      <c r="E22" s="726"/>
      <c r="F22" s="726"/>
      <c r="G22" s="726"/>
      <c r="H22" s="453"/>
    </row>
    <row r="23" spans="1:8" ht="18" customHeight="1">
      <c r="A23" s="125" t="s">
        <v>388</v>
      </c>
      <c r="B23" s="140" t="s">
        <v>377</v>
      </c>
      <c r="C23" s="726">
        <v>6.23</v>
      </c>
      <c r="D23" s="726">
        <v>5.25</v>
      </c>
      <c r="E23" s="726">
        <v>4.54</v>
      </c>
      <c r="F23" s="726">
        <v>5.16</v>
      </c>
      <c r="G23" s="726">
        <v>5.2</v>
      </c>
      <c r="H23" s="453"/>
    </row>
    <row r="24" spans="1:8" ht="18" customHeight="1">
      <c r="A24" s="125" t="s">
        <v>389</v>
      </c>
      <c r="B24" s="140" t="s">
        <v>377</v>
      </c>
      <c r="C24" s="726"/>
      <c r="D24" s="726"/>
      <c r="E24" s="726"/>
      <c r="F24" s="726"/>
      <c r="G24" s="726"/>
      <c r="H24" s="453"/>
    </row>
    <row r="25" spans="1:8">
      <c r="A25" s="141"/>
      <c r="B25" s="137"/>
      <c r="C25" s="122"/>
      <c r="D25" s="122"/>
      <c r="E25" s="122"/>
      <c r="F25" s="122"/>
      <c r="G25" s="122"/>
    </row>
    <row r="26" spans="1:8">
      <c r="A26" s="142" t="s">
        <v>390</v>
      </c>
    </row>
  </sheetData>
  <mergeCells count="1">
    <mergeCell ref="A1:G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FFFF00"/>
  </sheetPr>
  <dimension ref="A1:F15"/>
  <sheetViews>
    <sheetView tabSelected="1" workbookViewId="0">
      <selection activeCell="H15" sqref="H15"/>
    </sheetView>
  </sheetViews>
  <sheetFormatPr defaultRowHeight="12.75"/>
  <cols>
    <col min="1" max="1" width="36.5703125" style="118" customWidth="1"/>
    <col min="2" max="2" width="8.7109375" style="118" customWidth="1"/>
    <col min="3" max="3" width="11.42578125" style="118" customWidth="1"/>
    <col min="4" max="6" width="8.7109375" style="118" customWidth="1"/>
    <col min="7" max="7" width="9.140625" style="118"/>
    <col min="8" max="8" width="9.7109375" style="118" customWidth="1"/>
    <col min="9" max="251" width="9.140625" style="118"/>
    <col min="252" max="252" width="36.5703125" style="118" customWidth="1"/>
    <col min="253" max="253" width="8.7109375" style="118" customWidth="1"/>
    <col min="254" max="254" width="11.42578125" style="118" customWidth="1"/>
    <col min="255" max="257" width="8.7109375" style="118" customWidth="1"/>
    <col min="258" max="258" width="9.140625" style="118"/>
    <col min="259" max="259" width="32" style="118" customWidth="1"/>
    <col min="260" max="507" width="9.140625" style="118"/>
    <col min="508" max="508" width="36.5703125" style="118" customWidth="1"/>
    <col min="509" max="509" width="8.7109375" style="118" customWidth="1"/>
    <col min="510" max="510" width="11.42578125" style="118" customWidth="1"/>
    <col min="511" max="513" width="8.7109375" style="118" customWidth="1"/>
    <col min="514" max="514" width="9.140625" style="118"/>
    <col min="515" max="515" width="32" style="118" customWidth="1"/>
    <col min="516" max="763" width="9.140625" style="118"/>
    <col min="764" max="764" width="36.5703125" style="118" customWidth="1"/>
    <col min="765" max="765" width="8.7109375" style="118" customWidth="1"/>
    <col min="766" max="766" width="11.42578125" style="118" customWidth="1"/>
    <col min="767" max="769" width="8.7109375" style="118" customWidth="1"/>
    <col min="770" max="770" width="9.140625" style="118"/>
    <col min="771" max="771" width="32" style="118" customWidth="1"/>
    <col min="772" max="1019" width="9.140625" style="118"/>
    <col min="1020" max="1020" width="36.5703125" style="118" customWidth="1"/>
    <col min="1021" max="1021" width="8.7109375" style="118" customWidth="1"/>
    <col min="1022" max="1022" width="11.42578125" style="118" customWidth="1"/>
    <col min="1023" max="1025" width="8.7109375" style="118" customWidth="1"/>
    <col min="1026" max="1026" width="9.140625" style="118"/>
    <col min="1027" max="1027" width="32" style="118" customWidth="1"/>
    <col min="1028" max="1275" width="9.140625" style="118"/>
    <col min="1276" max="1276" width="36.5703125" style="118" customWidth="1"/>
    <col min="1277" max="1277" width="8.7109375" style="118" customWidth="1"/>
    <col min="1278" max="1278" width="11.42578125" style="118" customWidth="1"/>
    <col min="1279" max="1281" width="8.7109375" style="118" customWidth="1"/>
    <col min="1282" max="1282" width="9.140625" style="118"/>
    <col min="1283" max="1283" width="32" style="118" customWidth="1"/>
    <col min="1284" max="1531" width="9.140625" style="118"/>
    <col min="1532" max="1532" width="36.5703125" style="118" customWidth="1"/>
    <col min="1533" max="1533" width="8.7109375" style="118" customWidth="1"/>
    <col min="1534" max="1534" width="11.42578125" style="118" customWidth="1"/>
    <col min="1535" max="1537" width="8.7109375" style="118" customWidth="1"/>
    <col min="1538" max="1538" width="9.140625" style="118"/>
    <col min="1539" max="1539" width="32" style="118" customWidth="1"/>
    <col min="1540" max="1787" width="9.140625" style="118"/>
    <col min="1788" max="1788" width="36.5703125" style="118" customWidth="1"/>
    <col min="1789" max="1789" width="8.7109375" style="118" customWidth="1"/>
    <col min="1790" max="1790" width="11.42578125" style="118" customWidth="1"/>
    <col min="1791" max="1793" width="8.7109375" style="118" customWidth="1"/>
    <col min="1794" max="1794" width="9.140625" style="118"/>
    <col min="1795" max="1795" width="32" style="118" customWidth="1"/>
    <col min="1796" max="2043" width="9.140625" style="118"/>
    <col min="2044" max="2044" width="36.5703125" style="118" customWidth="1"/>
    <col min="2045" max="2045" width="8.7109375" style="118" customWidth="1"/>
    <col min="2046" max="2046" width="11.42578125" style="118" customWidth="1"/>
    <col min="2047" max="2049" width="8.7109375" style="118" customWidth="1"/>
    <col min="2050" max="2050" width="9.140625" style="118"/>
    <col min="2051" max="2051" width="32" style="118" customWidth="1"/>
    <col min="2052" max="2299" width="9.140625" style="118"/>
    <col min="2300" max="2300" width="36.5703125" style="118" customWidth="1"/>
    <col min="2301" max="2301" width="8.7109375" style="118" customWidth="1"/>
    <col min="2302" max="2302" width="11.42578125" style="118" customWidth="1"/>
    <col min="2303" max="2305" width="8.7109375" style="118" customWidth="1"/>
    <col min="2306" max="2306" width="9.140625" style="118"/>
    <col min="2307" max="2307" width="32" style="118" customWidth="1"/>
    <col min="2308" max="2555" width="9.140625" style="118"/>
    <col min="2556" max="2556" width="36.5703125" style="118" customWidth="1"/>
    <col min="2557" max="2557" width="8.7109375" style="118" customWidth="1"/>
    <col min="2558" max="2558" width="11.42578125" style="118" customWidth="1"/>
    <col min="2559" max="2561" width="8.7109375" style="118" customWidth="1"/>
    <col min="2562" max="2562" width="9.140625" style="118"/>
    <col min="2563" max="2563" width="32" style="118" customWidth="1"/>
    <col min="2564" max="2811" width="9.140625" style="118"/>
    <col min="2812" max="2812" width="36.5703125" style="118" customWidth="1"/>
    <col min="2813" max="2813" width="8.7109375" style="118" customWidth="1"/>
    <col min="2814" max="2814" width="11.42578125" style="118" customWidth="1"/>
    <col min="2815" max="2817" width="8.7109375" style="118" customWidth="1"/>
    <col min="2818" max="2818" width="9.140625" style="118"/>
    <col min="2819" max="2819" width="32" style="118" customWidth="1"/>
    <col min="2820" max="3067" width="9.140625" style="118"/>
    <col min="3068" max="3068" width="36.5703125" style="118" customWidth="1"/>
    <col min="3069" max="3069" width="8.7109375" style="118" customWidth="1"/>
    <col min="3070" max="3070" width="11.42578125" style="118" customWidth="1"/>
    <col min="3071" max="3073" width="8.7109375" style="118" customWidth="1"/>
    <col min="3074" max="3074" width="9.140625" style="118"/>
    <col min="3075" max="3075" width="32" style="118" customWidth="1"/>
    <col min="3076" max="3323" width="9.140625" style="118"/>
    <col min="3324" max="3324" width="36.5703125" style="118" customWidth="1"/>
    <col min="3325" max="3325" width="8.7109375" style="118" customWidth="1"/>
    <col min="3326" max="3326" width="11.42578125" style="118" customWidth="1"/>
    <col min="3327" max="3329" width="8.7109375" style="118" customWidth="1"/>
    <col min="3330" max="3330" width="9.140625" style="118"/>
    <col min="3331" max="3331" width="32" style="118" customWidth="1"/>
    <col min="3332" max="3579" width="9.140625" style="118"/>
    <col min="3580" max="3580" width="36.5703125" style="118" customWidth="1"/>
    <col min="3581" max="3581" width="8.7109375" style="118" customWidth="1"/>
    <col min="3582" max="3582" width="11.42578125" style="118" customWidth="1"/>
    <col min="3583" max="3585" width="8.7109375" style="118" customWidth="1"/>
    <col min="3586" max="3586" width="9.140625" style="118"/>
    <col min="3587" max="3587" width="32" style="118" customWidth="1"/>
    <col min="3588" max="3835" width="9.140625" style="118"/>
    <col min="3836" max="3836" width="36.5703125" style="118" customWidth="1"/>
    <col min="3837" max="3837" width="8.7109375" style="118" customWidth="1"/>
    <col min="3838" max="3838" width="11.42578125" style="118" customWidth="1"/>
    <col min="3839" max="3841" width="8.7109375" style="118" customWidth="1"/>
    <col min="3842" max="3842" width="9.140625" style="118"/>
    <col min="3843" max="3843" width="32" style="118" customWidth="1"/>
    <col min="3844" max="4091" width="9.140625" style="118"/>
    <col min="4092" max="4092" width="36.5703125" style="118" customWidth="1"/>
    <col min="4093" max="4093" width="8.7109375" style="118" customWidth="1"/>
    <col min="4094" max="4094" width="11.42578125" style="118" customWidth="1"/>
    <col min="4095" max="4097" width="8.7109375" style="118" customWidth="1"/>
    <col min="4098" max="4098" width="9.140625" style="118"/>
    <col min="4099" max="4099" width="32" style="118" customWidth="1"/>
    <col min="4100" max="4347" width="9.140625" style="118"/>
    <col min="4348" max="4348" width="36.5703125" style="118" customWidth="1"/>
    <col min="4349" max="4349" width="8.7109375" style="118" customWidth="1"/>
    <col min="4350" max="4350" width="11.42578125" style="118" customWidth="1"/>
    <col min="4351" max="4353" width="8.7109375" style="118" customWidth="1"/>
    <col min="4354" max="4354" width="9.140625" style="118"/>
    <col min="4355" max="4355" width="32" style="118" customWidth="1"/>
    <col min="4356" max="4603" width="9.140625" style="118"/>
    <col min="4604" max="4604" width="36.5703125" style="118" customWidth="1"/>
    <col min="4605" max="4605" width="8.7109375" style="118" customWidth="1"/>
    <col min="4606" max="4606" width="11.42578125" style="118" customWidth="1"/>
    <col min="4607" max="4609" width="8.7109375" style="118" customWidth="1"/>
    <col min="4610" max="4610" width="9.140625" style="118"/>
    <col min="4611" max="4611" width="32" style="118" customWidth="1"/>
    <col min="4612" max="4859" width="9.140625" style="118"/>
    <col min="4860" max="4860" width="36.5703125" style="118" customWidth="1"/>
    <col min="4861" max="4861" width="8.7109375" style="118" customWidth="1"/>
    <col min="4862" max="4862" width="11.42578125" style="118" customWidth="1"/>
    <col min="4863" max="4865" width="8.7109375" style="118" customWidth="1"/>
    <col min="4866" max="4866" width="9.140625" style="118"/>
    <col min="4867" max="4867" width="32" style="118" customWidth="1"/>
    <col min="4868" max="5115" width="9.140625" style="118"/>
    <col min="5116" max="5116" width="36.5703125" style="118" customWidth="1"/>
    <col min="5117" max="5117" width="8.7109375" style="118" customWidth="1"/>
    <col min="5118" max="5118" width="11.42578125" style="118" customWidth="1"/>
    <col min="5119" max="5121" width="8.7109375" style="118" customWidth="1"/>
    <col min="5122" max="5122" width="9.140625" style="118"/>
    <col min="5123" max="5123" width="32" style="118" customWidth="1"/>
    <col min="5124" max="5371" width="9.140625" style="118"/>
    <col min="5372" max="5372" width="36.5703125" style="118" customWidth="1"/>
    <col min="5373" max="5373" width="8.7109375" style="118" customWidth="1"/>
    <col min="5374" max="5374" width="11.42578125" style="118" customWidth="1"/>
    <col min="5375" max="5377" width="8.7109375" style="118" customWidth="1"/>
    <col min="5378" max="5378" width="9.140625" style="118"/>
    <col min="5379" max="5379" width="32" style="118" customWidth="1"/>
    <col min="5380" max="5627" width="9.140625" style="118"/>
    <col min="5628" max="5628" width="36.5703125" style="118" customWidth="1"/>
    <col min="5629" max="5629" width="8.7109375" style="118" customWidth="1"/>
    <col min="5630" max="5630" width="11.42578125" style="118" customWidth="1"/>
    <col min="5631" max="5633" width="8.7109375" style="118" customWidth="1"/>
    <col min="5634" max="5634" width="9.140625" style="118"/>
    <col min="5635" max="5635" width="32" style="118" customWidth="1"/>
    <col min="5636" max="5883" width="9.140625" style="118"/>
    <col min="5884" max="5884" width="36.5703125" style="118" customWidth="1"/>
    <col min="5885" max="5885" width="8.7109375" style="118" customWidth="1"/>
    <col min="5886" max="5886" width="11.42578125" style="118" customWidth="1"/>
    <col min="5887" max="5889" width="8.7109375" style="118" customWidth="1"/>
    <col min="5890" max="5890" width="9.140625" style="118"/>
    <col min="5891" max="5891" width="32" style="118" customWidth="1"/>
    <col min="5892" max="6139" width="9.140625" style="118"/>
    <col min="6140" max="6140" width="36.5703125" style="118" customWidth="1"/>
    <col min="6141" max="6141" width="8.7109375" style="118" customWidth="1"/>
    <col min="6142" max="6142" width="11.42578125" style="118" customWidth="1"/>
    <col min="6143" max="6145" width="8.7109375" style="118" customWidth="1"/>
    <col min="6146" max="6146" width="9.140625" style="118"/>
    <col min="6147" max="6147" width="32" style="118" customWidth="1"/>
    <col min="6148" max="6395" width="9.140625" style="118"/>
    <col min="6396" max="6396" width="36.5703125" style="118" customWidth="1"/>
    <col min="6397" max="6397" width="8.7109375" style="118" customWidth="1"/>
    <col min="6398" max="6398" width="11.42578125" style="118" customWidth="1"/>
    <col min="6399" max="6401" width="8.7109375" style="118" customWidth="1"/>
    <col min="6402" max="6402" width="9.140625" style="118"/>
    <col min="6403" max="6403" width="32" style="118" customWidth="1"/>
    <col min="6404" max="6651" width="9.140625" style="118"/>
    <col min="6652" max="6652" width="36.5703125" style="118" customWidth="1"/>
    <col min="6653" max="6653" width="8.7109375" style="118" customWidth="1"/>
    <col min="6654" max="6654" width="11.42578125" style="118" customWidth="1"/>
    <col min="6655" max="6657" width="8.7109375" style="118" customWidth="1"/>
    <col min="6658" max="6658" width="9.140625" style="118"/>
    <col min="6659" max="6659" width="32" style="118" customWidth="1"/>
    <col min="6660" max="6907" width="9.140625" style="118"/>
    <col min="6908" max="6908" width="36.5703125" style="118" customWidth="1"/>
    <col min="6909" max="6909" width="8.7109375" style="118" customWidth="1"/>
    <col min="6910" max="6910" width="11.42578125" style="118" customWidth="1"/>
    <col min="6911" max="6913" width="8.7109375" style="118" customWidth="1"/>
    <col min="6914" max="6914" width="9.140625" style="118"/>
    <col min="6915" max="6915" width="32" style="118" customWidth="1"/>
    <col min="6916" max="7163" width="9.140625" style="118"/>
    <col min="7164" max="7164" width="36.5703125" style="118" customWidth="1"/>
    <col min="7165" max="7165" width="8.7109375" style="118" customWidth="1"/>
    <col min="7166" max="7166" width="11.42578125" style="118" customWidth="1"/>
    <col min="7167" max="7169" width="8.7109375" style="118" customWidth="1"/>
    <col min="7170" max="7170" width="9.140625" style="118"/>
    <col min="7171" max="7171" width="32" style="118" customWidth="1"/>
    <col min="7172" max="7419" width="9.140625" style="118"/>
    <col min="7420" max="7420" width="36.5703125" style="118" customWidth="1"/>
    <col min="7421" max="7421" width="8.7109375" style="118" customWidth="1"/>
    <col min="7422" max="7422" width="11.42578125" style="118" customWidth="1"/>
    <col min="7423" max="7425" width="8.7109375" style="118" customWidth="1"/>
    <col min="7426" max="7426" width="9.140625" style="118"/>
    <col min="7427" max="7427" width="32" style="118" customWidth="1"/>
    <col min="7428" max="7675" width="9.140625" style="118"/>
    <col min="7676" max="7676" width="36.5703125" style="118" customWidth="1"/>
    <col min="7677" max="7677" width="8.7109375" style="118" customWidth="1"/>
    <col min="7678" max="7678" width="11.42578125" style="118" customWidth="1"/>
    <col min="7679" max="7681" width="8.7109375" style="118" customWidth="1"/>
    <col min="7682" max="7682" width="9.140625" style="118"/>
    <col min="7683" max="7683" width="32" style="118" customWidth="1"/>
    <col min="7684" max="7931" width="9.140625" style="118"/>
    <col min="7932" max="7932" width="36.5703125" style="118" customWidth="1"/>
    <col min="7933" max="7933" width="8.7109375" style="118" customWidth="1"/>
    <col min="7934" max="7934" width="11.42578125" style="118" customWidth="1"/>
    <col min="7935" max="7937" width="8.7109375" style="118" customWidth="1"/>
    <col min="7938" max="7938" width="9.140625" style="118"/>
    <col min="7939" max="7939" width="32" style="118" customWidth="1"/>
    <col min="7940" max="8187" width="9.140625" style="118"/>
    <col min="8188" max="8188" width="36.5703125" style="118" customWidth="1"/>
    <col min="8189" max="8189" width="8.7109375" style="118" customWidth="1"/>
    <col min="8190" max="8190" width="11.42578125" style="118" customWidth="1"/>
    <col min="8191" max="8193" width="8.7109375" style="118" customWidth="1"/>
    <col min="8194" max="8194" width="9.140625" style="118"/>
    <col min="8195" max="8195" width="32" style="118" customWidth="1"/>
    <col min="8196" max="8443" width="9.140625" style="118"/>
    <col min="8444" max="8444" width="36.5703125" style="118" customWidth="1"/>
    <col min="8445" max="8445" width="8.7109375" style="118" customWidth="1"/>
    <col min="8446" max="8446" width="11.42578125" style="118" customWidth="1"/>
    <col min="8447" max="8449" width="8.7109375" style="118" customWidth="1"/>
    <col min="8450" max="8450" width="9.140625" style="118"/>
    <col min="8451" max="8451" width="32" style="118" customWidth="1"/>
    <col min="8452" max="8699" width="9.140625" style="118"/>
    <col min="8700" max="8700" width="36.5703125" style="118" customWidth="1"/>
    <col min="8701" max="8701" width="8.7109375" style="118" customWidth="1"/>
    <col min="8702" max="8702" width="11.42578125" style="118" customWidth="1"/>
    <col min="8703" max="8705" width="8.7109375" style="118" customWidth="1"/>
    <col min="8706" max="8706" width="9.140625" style="118"/>
    <col min="8707" max="8707" width="32" style="118" customWidth="1"/>
    <col min="8708" max="8955" width="9.140625" style="118"/>
    <col min="8956" max="8956" width="36.5703125" style="118" customWidth="1"/>
    <col min="8957" max="8957" width="8.7109375" style="118" customWidth="1"/>
    <col min="8958" max="8958" width="11.42578125" style="118" customWidth="1"/>
    <col min="8959" max="8961" width="8.7109375" style="118" customWidth="1"/>
    <col min="8962" max="8962" width="9.140625" style="118"/>
    <col min="8963" max="8963" width="32" style="118" customWidth="1"/>
    <col min="8964" max="9211" width="9.140625" style="118"/>
    <col min="9212" max="9212" width="36.5703125" style="118" customWidth="1"/>
    <col min="9213" max="9213" width="8.7109375" style="118" customWidth="1"/>
    <col min="9214" max="9214" width="11.42578125" style="118" customWidth="1"/>
    <col min="9215" max="9217" width="8.7109375" style="118" customWidth="1"/>
    <col min="9218" max="9218" width="9.140625" style="118"/>
    <col min="9219" max="9219" width="32" style="118" customWidth="1"/>
    <col min="9220" max="9467" width="9.140625" style="118"/>
    <col min="9468" max="9468" width="36.5703125" style="118" customWidth="1"/>
    <col min="9469" max="9469" width="8.7109375" style="118" customWidth="1"/>
    <col min="9470" max="9470" width="11.42578125" style="118" customWidth="1"/>
    <col min="9471" max="9473" width="8.7109375" style="118" customWidth="1"/>
    <col min="9474" max="9474" width="9.140625" style="118"/>
    <col min="9475" max="9475" width="32" style="118" customWidth="1"/>
    <col min="9476" max="9723" width="9.140625" style="118"/>
    <col min="9724" max="9724" width="36.5703125" style="118" customWidth="1"/>
    <col min="9725" max="9725" width="8.7109375" style="118" customWidth="1"/>
    <col min="9726" max="9726" width="11.42578125" style="118" customWidth="1"/>
    <col min="9727" max="9729" width="8.7109375" style="118" customWidth="1"/>
    <col min="9730" max="9730" width="9.140625" style="118"/>
    <col min="9731" max="9731" width="32" style="118" customWidth="1"/>
    <col min="9732" max="9979" width="9.140625" style="118"/>
    <col min="9980" max="9980" width="36.5703125" style="118" customWidth="1"/>
    <col min="9981" max="9981" width="8.7109375" style="118" customWidth="1"/>
    <col min="9982" max="9982" width="11.42578125" style="118" customWidth="1"/>
    <col min="9983" max="9985" width="8.7109375" style="118" customWidth="1"/>
    <col min="9986" max="9986" width="9.140625" style="118"/>
    <col min="9987" max="9987" width="32" style="118" customWidth="1"/>
    <col min="9988" max="10235" width="9.140625" style="118"/>
    <col min="10236" max="10236" width="36.5703125" style="118" customWidth="1"/>
    <col min="10237" max="10237" width="8.7109375" style="118" customWidth="1"/>
    <col min="10238" max="10238" width="11.42578125" style="118" customWidth="1"/>
    <col min="10239" max="10241" width="8.7109375" style="118" customWidth="1"/>
    <col min="10242" max="10242" width="9.140625" style="118"/>
    <col min="10243" max="10243" width="32" style="118" customWidth="1"/>
    <col min="10244" max="10491" width="9.140625" style="118"/>
    <col min="10492" max="10492" width="36.5703125" style="118" customWidth="1"/>
    <col min="10493" max="10493" width="8.7109375" style="118" customWidth="1"/>
    <col min="10494" max="10494" width="11.42578125" style="118" customWidth="1"/>
    <col min="10495" max="10497" width="8.7109375" style="118" customWidth="1"/>
    <col min="10498" max="10498" width="9.140625" style="118"/>
    <col min="10499" max="10499" width="32" style="118" customWidth="1"/>
    <col min="10500" max="10747" width="9.140625" style="118"/>
    <col min="10748" max="10748" width="36.5703125" style="118" customWidth="1"/>
    <col min="10749" max="10749" width="8.7109375" style="118" customWidth="1"/>
    <col min="10750" max="10750" width="11.42578125" style="118" customWidth="1"/>
    <col min="10751" max="10753" width="8.7109375" style="118" customWidth="1"/>
    <col min="10754" max="10754" width="9.140625" style="118"/>
    <col min="10755" max="10755" width="32" style="118" customWidth="1"/>
    <col min="10756" max="11003" width="9.140625" style="118"/>
    <col min="11004" max="11004" width="36.5703125" style="118" customWidth="1"/>
    <col min="11005" max="11005" width="8.7109375" style="118" customWidth="1"/>
    <col min="11006" max="11006" width="11.42578125" style="118" customWidth="1"/>
    <col min="11007" max="11009" width="8.7109375" style="118" customWidth="1"/>
    <col min="11010" max="11010" width="9.140625" style="118"/>
    <col min="11011" max="11011" width="32" style="118" customWidth="1"/>
    <col min="11012" max="11259" width="9.140625" style="118"/>
    <col min="11260" max="11260" width="36.5703125" style="118" customWidth="1"/>
    <col min="11261" max="11261" width="8.7109375" style="118" customWidth="1"/>
    <col min="11262" max="11262" width="11.42578125" style="118" customWidth="1"/>
    <col min="11263" max="11265" width="8.7109375" style="118" customWidth="1"/>
    <col min="11266" max="11266" width="9.140625" style="118"/>
    <col min="11267" max="11267" width="32" style="118" customWidth="1"/>
    <col min="11268" max="11515" width="9.140625" style="118"/>
    <col min="11516" max="11516" width="36.5703125" style="118" customWidth="1"/>
    <col min="11517" max="11517" width="8.7109375" style="118" customWidth="1"/>
    <col min="11518" max="11518" width="11.42578125" style="118" customWidth="1"/>
    <col min="11519" max="11521" width="8.7109375" style="118" customWidth="1"/>
    <col min="11522" max="11522" width="9.140625" style="118"/>
    <col min="11523" max="11523" width="32" style="118" customWidth="1"/>
    <col min="11524" max="11771" width="9.140625" style="118"/>
    <col min="11772" max="11772" width="36.5703125" style="118" customWidth="1"/>
    <col min="11773" max="11773" width="8.7109375" style="118" customWidth="1"/>
    <col min="11774" max="11774" width="11.42578125" style="118" customWidth="1"/>
    <col min="11775" max="11777" width="8.7109375" style="118" customWidth="1"/>
    <col min="11778" max="11778" width="9.140625" style="118"/>
    <col min="11779" max="11779" width="32" style="118" customWidth="1"/>
    <col min="11780" max="12027" width="9.140625" style="118"/>
    <col min="12028" max="12028" width="36.5703125" style="118" customWidth="1"/>
    <col min="12029" max="12029" width="8.7109375" style="118" customWidth="1"/>
    <col min="12030" max="12030" width="11.42578125" style="118" customWidth="1"/>
    <col min="12031" max="12033" width="8.7109375" style="118" customWidth="1"/>
    <col min="12034" max="12034" width="9.140625" style="118"/>
    <col min="12035" max="12035" width="32" style="118" customWidth="1"/>
    <col min="12036" max="12283" width="9.140625" style="118"/>
    <col min="12284" max="12284" width="36.5703125" style="118" customWidth="1"/>
    <col min="12285" max="12285" width="8.7109375" style="118" customWidth="1"/>
    <col min="12286" max="12286" width="11.42578125" style="118" customWidth="1"/>
    <col min="12287" max="12289" width="8.7109375" style="118" customWidth="1"/>
    <col min="12290" max="12290" width="9.140625" style="118"/>
    <col min="12291" max="12291" width="32" style="118" customWidth="1"/>
    <col min="12292" max="12539" width="9.140625" style="118"/>
    <col min="12540" max="12540" width="36.5703125" style="118" customWidth="1"/>
    <col min="12541" max="12541" width="8.7109375" style="118" customWidth="1"/>
    <col min="12542" max="12542" width="11.42578125" style="118" customWidth="1"/>
    <col min="12543" max="12545" width="8.7109375" style="118" customWidth="1"/>
    <col min="12546" max="12546" width="9.140625" style="118"/>
    <col min="12547" max="12547" width="32" style="118" customWidth="1"/>
    <col min="12548" max="12795" width="9.140625" style="118"/>
    <col min="12796" max="12796" width="36.5703125" style="118" customWidth="1"/>
    <col min="12797" max="12797" width="8.7109375" style="118" customWidth="1"/>
    <col min="12798" max="12798" width="11.42578125" style="118" customWidth="1"/>
    <col min="12799" max="12801" width="8.7109375" style="118" customWidth="1"/>
    <col min="12802" max="12802" width="9.140625" style="118"/>
    <col min="12803" max="12803" width="32" style="118" customWidth="1"/>
    <col min="12804" max="13051" width="9.140625" style="118"/>
    <col min="13052" max="13052" width="36.5703125" style="118" customWidth="1"/>
    <col min="13053" max="13053" width="8.7109375" style="118" customWidth="1"/>
    <col min="13054" max="13054" width="11.42578125" style="118" customWidth="1"/>
    <col min="13055" max="13057" width="8.7109375" style="118" customWidth="1"/>
    <col min="13058" max="13058" width="9.140625" style="118"/>
    <col min="13059" max="13059" width="32" style="118" customWidth="1"/>
    <col min="13060" max="13307" width="9.140625" style="118"/>
    <col min="13308" max="13308" width="36.5703125" style="118" customWidth="1"/>
    <col min="13309" max="13309" width="8.7109375" style="118" customWidth="1"/>
    <col min="13310" max="13310" width="11.42578125" style="118" customWidth="1"/>
    <col min="13311" max="13313" width="8.7109375" style="118" customWidth="1"/>
    <col min="13314" max="13314" width="9.140625" style="118"/>
    <col min="13315" max="13315" width="32" style="118" customWidth="1"/>
    <col min="13316" max="13563" width="9.140625" style="118"/>
    <col min="13564" max="13564" width="36.5703125" style="118" customWidth="1"/>
    <col min="13565" max="13565" width="8.7109375" style="118" customWidth="1"/>
    <col min="13566" max="13566" width="11.42578125" style="118" customWidth="1"/>
    <col min="13567" max="13569" width="8.7109375" style="118" customWidth="1"/>
    <col min="13570" max="13570" width="9.140625" style="118"/>
    <col min="13571" max="13571" width="32" style="118" customWidth="1"/>
    <col min="13572" max="13819" width="9.140625" style="118"/>
    <col min="13820" max="13820" width="36.5703125" style="118" customWidth="1"/>
    <col min="13821" max="13821" width="8.7109375" style="118" customWidth="1"/>
    <col min="13822" max="13822" width="11.42578125" style="118" customWidth="1"/>
    <col min="13823" max="13825" width="8.7109375" style="118" customWidth="1"/>
    <col min="13826" max="13826" width="9.140625" style="118"/>
    <col min="13827" max="13827" width="32" style="118" customWidth="1"/>
    <col min="13828" max="14075" width="9.140625" style="118"/>
    <col min="14076" max="14076" width="36.5703125" style="118" customWidth="1"/>
    <col min="14077" max="14077" width="8.7109375" style="118" customWidth="1"/>
    <col min="14078" max="14078" width="11.42578125" style="118" customWidth="1"/>
    <col min="14079" max="14081" width="8.7109375" style="118" customWidth="1"/>
    <col min="14082" max="14082" width="9.140625" style="118"/>
    <col min="14083" max="14083" width="32" style="118" customWidth="1"/>
    <col min="14084" max="14331" width="9.140625" style="118"/>
    <col min="14332" max="14332" width="36.5703125" style="118" customWidth="1"/>
    <col min="14333" max="14333" width="8.7109375" style="118" customWidth="1"/>
    <col min="14334" max="14334" width="11.42578125" style="118" customWidth="1"/>
    <col min="14335" max="14337" width="8.7109375" style="118" customWidth="1"/>
    <col min="14338" max="14338" width="9.140625" style="118"/>
    <col min="14339" max="14339" width="32" style="118" customWidth="1"/>
    <col min="14340" max="14587" width="9.140625" style="118"/>
    <col min="14588" max="14588" width="36.5703125" style="118" customWidth="1"/>
    <col min="14589" max="14589" width="8.7109375" style="118" customWidth="1"/>
    <col min="14590" max="14590" width="11.42578125" style="118" customWidth="1"/>
    <col min="14591" max="14593" width="8.7109375" style="118" customWidth="1"/>
    <col min="14594" max="14594" width="9.140625" style="118"/>
    <col min="14595" max="14595" width="32" style="118" customWidth="1"/>
    <col min="14596" max="14843" width="9.140625" style="118"/>
    <col min="14844" max="14844" width="36.5703125" style="118" customWidth="1"/>
    <col min="14845" max="14845" width="8.7109375" style="118" customWidth="1"/>
    <col min="14846" max="14846" width="11.42578125" style="118" customWidth="1"/>
    <col min="14847" max="14849" width="8.7109375" style="118" customWidth="1"/>
    <col min="14850" max="14850" width="9.140625" style="118"/>
    <col min="14851" max="14851" width="32" style="118" customWidth="1"/>
    <col min="14852" max="15099" width="9.140625" style="118"/>
    <col min="15100" max="15100" width="36.5703125" style="118" customWidth="1"/>
    <col min="15101" max="15101" width="8.7109375" style="118" customWidth="1"/>
    <col min="15102" max="15102" width="11.42578125" style="118" customWidth="1"/>
    <col min="15103" max="15105" width="8.7109375" style="118" customWidth="1"/>
    <col min="15106" max="15106" width="9.140625" style="118"/>
    <col min="15107" max="15107" width="32" style="118" customWidth="1"/>
    <col min="15108" max="15355" width="9.140625" style="118"/>
    <col min="15356" max="15356" width="36.5703125" style="118" customWidth="1"/>
    <col min="15357" max="15357" width="8.7109375" style="118" customWidth="1"/>
    <col min="15358" max="15358" width="11.42578125" style="118" customWidth="1"/>
    <col min="15359" max="15361" width="8.7109375" style="118" customWidth="1"/>
    <col min="15362" max="15362" width="9.140625" style="118"/>
    <col min="15363" max="15363" width="32" style="118" customWidth="1"/>
    <col min="15364" max="15611" width="9.140625" style="118"/>
    <col min="15612" max="15612" width="36.5703125" style="118" customWidth="1"/>
    <col min="15613" max="15613" width="8.7109375" style="118" customWidth="1"/>
    <col min="15614" max="15614" width="11.42578125" style="118" customWidth="1"/>
    <col min="15615" max="15617" width="8.7109375" style="118" customWidth="1"/>
    <col min="15618" max="15618" width="9.140625" style="118"/>
    <col min="15619" max="15619" width="32" style="118" customWidth="1"/>
    <col min="15620" max="15867" width="9.140625" style="118"/>
    <col min="15868" max="15868" width="36.5703125" style="118" customWidth="1"/>
    <col min="15869" max="15869" width="8.7109375" style="118" customWidth="1"/>
    <col min="15870" max="15870" width="11.42578125" style="118" customWidth="1"/>
    <col min="15871" max="15873" width="8.7109375" style="118" customWidth="1"/>
    <col min="15874" max="15874" width="9.140625" style="118"/>
    <col min="15875" max="15875" width="32" style="118" customWidth="1"/>
    <col min="15876" max="16123" width="9.140625" style="118"/>
    <col min="16124" max="16124" width="36.5703125" style="118" customWidth="1"/>
    <col min="16125" max="16125" width="8.7109375" style="118" customWidth="1"/>
    <col min="16126" max="16126" width="11.42578125" style="118" customWidth="1"/>
    <col min="16127" max="16129" width="8.7109375" style="118" customWidth="1"/>
    <col min="16130" max="16130" width="9.140625" style="118"/>
    <col min="16131" max="16131" width="32" style="118" customWidth="1"/>
    <col min="16132" max="16384" width="9.140625" style="118"/>
  </cols>
  <sheetData>
    <row r="1" spans="1:6" ht="20.100000000000001" customHeight="1">
      <c r="A1" s="864" t="s">
        <v>391</v>
      </c>
      <c r="B1" s="864"/>
      <c r="C1" s="864"/>
      <c r="D1" s="864"/>
      <c r="E1" s="864"/>
      <c r="F1" s="864"/>
    </row>
    <row r="2" spans="1:6" ht="20.100000000000001" customHeight="1">
      <c r="A2" s="120"/>
      <c r="B2" s="124"/>
      <c r="C2" s="124"/>
      <c r="D2" s="124"/>
      <c r="E2" s="124"/>
      <c r="F2" s="128"/>
    </row>
    <row r="3" spans="1:6" ht="19.5" customHeight="1">
      <c r="A3" s="36"/>
      <c r="B3" s="122"/>
      <c r="C3" s="122"/>
      <c r="D3" s="122"/>
      <c r="E3" s="122"/>
      <c r="F3" s="123" t="s">
        <v>301</v>
      </c>
    </row>
    <row r="4" spans="1:6" ht="27" customHeight="1">
      <c r="B4" s="40">
        <v>2018</v>
      </c>
      <c r="C4" s="472">
        <v>2019</v>
      </c>
      <c r="D4" s="472">
        <v>2020</v>
      </c>
      <c r="E4" s="472">
        <v>2021</v>
      </c>
      <c r="F4" s="734" t="s">
        <v>173</v>
      </c>
    </row>
    <row r="5" spans="1:6" ht="19.5" customHeight="1">
      <c r="C5" s="465"/>
      <c r="F5" s="121"/>
    </row>
    <row r="6" spans="1:6" ht="19.5" customHeight="1">
      <c r="A6" s="124" t="s">
        <v>119</v>
      </c>
      <c r="B6" s="735">
        <f>B9+B10</f>
        <v>3701</v>
      </c>
      <c r="C6" s="735">
        <f>C9+C10</f>
        <v>3937</v>
      </c>
      <c r="D6" s="735">
        <f>D9+D10</f>
        <v>4085</v>
      </c>
      <c r="E6" s="735">
        <f>E9+E10</f>
        <v>4109</v>
      </c>
      <c r="F6" s="735">
        <f>F9+F10</f>
        <v>4162</v>
      </c>
    </row>
    <row r="7" spans="1:6" ht="19.5" customHeight="1">
      <c r="A7" s="124" t="s">
        <v>392</v>
      </c>
      <c r="B7" s="736"/>
      <c r="C7" s="736"/>
      <c r="D7" s="736"/>
      <c r="E7" s="736"/>
      <c r="F7" s="732"/>
    </row>
    <row r="8" spans="1:6" ht="19.5" customHeight="1">
      <c r="A8" s="454" t="s">
        <v>393</v>
      </c>
      <c r="B8" s="736"/>
      <c r="C8" s="736"/>
      <c r="D8" s="736"/>
      <c r="E8" s="736"/>
      <c r="F8" s="732"/>
    </row>
    <row r="9" spans="1:6" ht="19.5" customHeight="1">
      <c r="A9" s="454" t="s">
        <v>394</v>
      </c>
      <c r="B9" s="732">
        <v>3674</v>
      </c>
      <c r="C9" s="732">
        <v>3908</v>
      </c>
      <c r="D9" s="732">
        <v>4066</v>
      </c>
      <c r="E9" s="732">
        <v>4090</v>
      </c>
      <c r="F9" s="732">
        <v>4144</v>
      </c>
    </row>
    <row r="10" spans="1:6" ht="19.5" customHeight="1">
      <c r="A10" s="454" t="s">
        <v>395</v>
      </c>
      <c r="B10" s="736">
        <v>27</v>
      </c>
      <c r="C10" s="736">
        <v>29</v>
      </c>
      <c r="D10" s="736">
        <v>19</v>
      </c>
      <c r="E10" s="736">
        <v>19</v>
      </c>
      <c r="F10" s="732">
        <v>18</v>
      </c>
    </row>
    <row r="11" spans="1:6" ht="19.5" customHeight="1">
      <c r="A11" s="124" t="s">
        <v>396</v>
      </c>
      <c r="B11" s="364"/>
      <c r="C11" s="736"/>
      <c r="D11" s="736"/>
      <c r="E11" s="736"/>
      <c r="F11" s="732"/>
    </row>
    <row r="12" spans="1:6" ht="20.25" customHeight="1">
      <c r="A12" s="454" t="s">
        <v>397</v>
      </c>
      <c r="B12" s="736"/>
      <c r="C12" s="736"/>
      <c r="D12" s="736"/>
      <c r="E12" s="736"/>
      <c r="F12" s="732"/>
    </row>
    <row r="13" spans="1:6" ht="20.25" customHeight="1">
      <c r="A13" s="454" t="s">
        <v>398</v>
      </c>
      <c r="B13" s="732">
        <v>3701</v>
      </c>
      <c r="C13" s="732">
        <v>3937</v>
      </c>
      <c r="D13" s="732">
        <v>4085</v>
      </c>
      <c r="E13" s="732">
        <v>4109</v>
      </c>
      <c r="F13" s="732">
        <v>4162</v>
      </c>
    </row>
    <row r="14" spans="1:6" ht="20.25" customHeight="1">
      <c r="A14" s="133"/>
      <c r="F14" s="121"/>
    </row>
    <row r="15" spans="1:6">
      <c r="F15" s="121"/>
    </row>
  </sheetData>
  <mergeCells count="1"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FFFF00"/>
  </sheetPr>
  <dimension ref="A1:N17"/>
  <sheetViews>
    <sheetView workbookViewId="0">
      <selection activeCell="B11" sqref="B11:B14"/>
    </sheetView>
  </sheetViews>
  <sheetFormatPr defaultRowHeight="12.75"/>
  <cols>
    <col min="1" max="1" width="45.42578125" style="118" customWidth="1"/>
    <col min="2" max="2" width="8.7109375" style="118" customWidth="1"/>
    <col min="3" max="3" width="12" style="118" customWidth="1"/>
    <col min="4" max="6" width="8.7109375" style="118" customWidth="1"/>
    <col min="7" max="256" width="9.140625" style="118"/>
    <col min="257" max="257" width="45.42578125" style="118" customWidth="1"/>
    <col min="258" max="258" width="8.7109375" style="118" customWidth="1"/>
    <col min="259" max="259" width="12" style="118" customWidth="1"/>
    <col min="260" max="262" width="8.7109375" style="118" customWidth="1"/>
    <col min="263" max="512" width="9.140625" style="118"/>
    <col min="513" max="513" width="45.42578125" style="118" customWidth="1"/>
    <col min="514" max="514" width="8.7109375" style="118" customWidth="1"/>
    <col min="515" max="515" width="12" style="118" customWidth="1"/>
    <col min="516" max="518" width="8.7109375" style="118" customWidth="1"/>
    <col min="519" max="768" width="9.140625" style="118"/>
    <col min="769" max="769" width="45.42578125" style="118" customWidth="1"/>
    <col min="770" max="770" width="8.7109375" style="118" customWidth="1"/>
    <col min="771" max="771" width="12" style="118" customWidth="1"/>
    <col min="772" max="774" width="8.7109375" style="118" customWidth="1"/>
    <col min="775" max="1024" width="9.140625" style="118"/>
    <col min="1025" max="1025" width="45.42578125" style="118" customWidth="1"/>
    <col min="1026" max="1026" width="8.7109375" style="118" customWidth="1"/>
    <col min="1027" max="1027" width="12" style="118" customWidth="1"/>
    <col min="1028" max="1030" width="8.7109375" style="118" customWidth="1"/>
    <col min="1031" max="1280" width="9.140625" style="118"/>
    <col min="1281" max="1281" width="45.42578125" style="118" customWidth="1"/>
    <col min="1282" max="1282" width="8.7109375" style="118" customWidth="1"/>
    <col min="1283" max="1283" width="12" style="118" customWidth="1"/>
    <col min="1284" max="1286" width="8.7109375" style="118" customWidth="1"/>
    <col min="1287" max="1536" width="9.140625" style="118"/>
    <col min="1537" max="1537" width="45.42578125" style="118" customWidth="1"/>
    <col min="1538" max="1538" width="8.7109375" style="118" customWidth="1"/>
    <col min="1539" max="1539" width="12" style="118" customWidth="1"/>
    <col min="1540" max="1542" width="8.7109375" style="118" customWidth="1"/>
    <col min="1543" max="1792" width="9.140625" style="118"/>
    <col min="1793" max="1793" width="45.42578125" style="118" customWidth="1"/>
    <col min="1794" max="1794" width="8.7109375" style="118" customWidth="1"/>
    <col min="1795" max="1795" width="12" style="118" customWidth="1"/>
    <col min="1796" max="1798" width="8.7109375" style="118" customWidth="1"/>
    <col min="1799" max="2048" width="9.140625" style="118"/>
    <col min="2049" max="2049" width="45.42578125" style="118" customWidth="1"/>
    <col min="2050" max="2050" width="8.7109375" style="118" customWidth="1"/>
    <col min="2051" max="2051" width="12" style="118" customWidth="1"/>
    <col min="2052" max="2054" width="8.7109375" style="118" customWidth="1"/>
    <col min="2055" max="2304" width="9.140625" style="118"/>
    <col min="2305" max="2305" width="45.42578125" style="118" customWidth="1"/>
    <col min="2306" max="2306" width="8.7109375" style="118" customWidth="1"/>
    <col min="2307" max="2307" width="12" style="118" customWidth="1"/>
    <col min="2308" max="2310" width="8.7109375" style="118" customWidth="1"/>
    <col min="2311" max="2560" width="9.140625" style="118"/>
    <col min="2561" max="2561" width="45.42578125" style="118" customWidth="1"/>
    <col min="2562" max="2562" width="8.7109375" style="118" customWidth="1"/>
    <col min="2563" max="2563" width="12" style="118" customWidth="1"/>
    <col min="2564" max="2566" width="8.7109375" style="118" customWidth="1"/>
    <col min="2567" max="2816" width="9.140625" style="118"/>
    <col min="2817" max="2817" width="45.42578125" style="118" customWidth="1"/>
    <col min="2818" max="2818" width="8.7109375" style="118" customWidth="1"/>
    <col min="2819" max="2819" width="12" style="118" customWidth="1"/>
    <col min="2820" max="2822" width="8.7109375" style="118" customWidth="1"/>
    <col min="2823" max="3072" width="9.140625" style="118"/>
    <col min="3073" max="3073" width="45.42578125" style="118" customWidth="1"/>
    <col min="3074" max="3074" width="8.7109375" style="118" customWidth="1"/>
    <col min="3075" max="3075" width="12" style="118" customWidth="1"/>
    <col min="3076" max="3078" width="8.7109375" style="118" customWidth="1"/>
    <col min="3079" max="3328" width="9.140625" style="118"/>
    <col min="3329" max="3329" width="45.42578125" style="118" customWidth="1"/>
    <col min="3330" max="3330" width="8.7109375" style="118" customWidth="1"/>
    <col min="3331" max="3331" width="12" style="118" customWidth="1"/>
    <col min="3332" max="3334" width="8.7109375" style="118" customWidth="1"/>
    <col min="3335" max="3584" width="9.140625" style="118"/>
    <col min="3585" max="3585" width="45.42578125" style="118" customWidth="1"/>
    <col min="3586" max="3586" width="8.7109375" style="118" customWidth="1"/>
    <col min="3587" max="3587" width="12" style="118" customWidth="1"/>
    <col min="3588" max="3590" width="8.7109375" style="118" customWidth="1"/>
    <col min="3591" max="3840" width="9.140625" style="118"/>
    <col min="3841" max="3841" width="45.42578125" style="118" customWidth="1"/>
    <col min="3842" max="3842" width="8.7109375" style="118" customWidth="1"/>
    <col min="3843" max="3843" width="12" style="118" customWidth="1"/>
    <col min="3844" max="3846" width="8.7109375" style="118" customWidth="1"/>
    <col min="3847" max="4096" width="9.140625" style="118"/>
    <col min="4097" max="4097" width="45.42578125" style="118" customWidth="1"/>
    <col min="4098" max="4098" width="8.7109375" style="118" customWidth="1"/>
    <col min="4099" max="4099" width="12" style="118" customWidth="1"/>
    <col min="4100" max="4102" width="8.7109375" style="118" customWidth="1"/>
    <col min="4103" max="4352" width="9.140625" style="118"/>
    <col min="4353" max="4353" width="45.42578125" style="118" customWidth="1"/>
    <col min="4354" max="4354" width="8.7109375" style="118" customWidth="1"/>
    <col min="4355" max="4355" width="12" style="118" customWidth="1"/>
    <col min="4356" max="4358" width="8.7109375" style="118" customWidth="1"/>
    <col min="4359" max="4608" width="9.140625" style="118"/>
    <col min="4609" max="4609" width="45.42578125" style="118" customWidth="1"/>
    <col min="4610" max="4610" width="8.7109375" style="118" customWidth="1"/>
    <col min="4611" max="4611" width="12" style="118" customWidth="1"/>
    <col min="4612" max="4614" width="8.7109375" style="118" customWidth="1"/>
    <col min="4615" max="4864" width="9.140625" style="118"/>
    <col min="4865" max="4865" width="45.42578125" style="118" customWidth="1"/>
    <col min="4866" max="4866" width="8.7109375" style="118" customWidth="1"/>
    <col min="4867" max="4867" width="12" style="118" customWidth="1"/>
    <col min="4868" max="4870" width="8.7109375" style="118" customWidth="1"/>
    <col min="4871" max="5120" width="9.140625" style="118"/>
    <col min="5121" max="5121" width="45.42578125" style="118" customWidth="1"/>
    <col min="5122" max="5122" width="8.7109375" style="118" customWidth="1"/>
    <col min="5123" max="5123" width="12" style="118" customWidth="1"/>
    <col min="5124" max="5126" width="8.7109375" style="118" customWidth="1"/>
    <col min="5127" max="5376" width="9.140625" style="118"/>
    <col min="5377" max="5377" width="45.42578125" style="118" customWidth="1"/>
    <col min="5378" max="5378" width="8.7109375" style="118" customWidth="1"/>
    <col min="5379" max="5379" width="12" style="118" customWidth="1"/>
    <col min="5380" max="5382" width="8.7109375" style="118" customWidth="1"/>
    <col min="5383" max="5632" width="9.140625" style="118"/>
    <col min="5633" max="5633" width="45.42578125" style="118" customWidth="1"/>
    <col min="5634" max="5634" width="8.7109375" style="118" customWidth="1"/>
    <col min="5635" max="5635" width="12" style="118" customWidth="1"/>
    <col min="5636" max="5638" width="8.7109375" style="118" customWidth="1"/>
    <col min="5639" max="5888" width="9.140625" style="118"/>
    <col min="5889" max="5889" width="45.42578125" style="118" customWidth="1"/>
    <col min="5890" max="5890" width="8.7109375" style="118" customWidth="1"/>
    <col min="5891" max="5891" width="12" style="118" customWidth="1"/>
    <col min="5892" max="5894" width="8.7109375" style="118" customWidth="1"/>
    <col min="5895" max="6144" width="9.140625" style="118"/>
    <col min="6145" max="6145" width="45.42578125" style="118" customWidth="1"/>
    <col min="6146" max="6146" width="8.7109375" style="118" customWidth="1"/>
    <col min="6147" max="6147" width="12" style="118" customWidth="1"/>
    <col min="6148" max="6150" width="8.7109375" style="118" customWidth="1"/>
    <col min="6151" max="6400" width="9.140625" style="118"/>
    <col min="6401" max="6401" width="45.42578125" style="118" customWidth="1"/>
    <col min="6402" max="6402" width="8.7109375" style="118" customWidth="1"/>
    <col min="6403" max="6403" width="12" style="118" customWidth="1"/>
    <col min="6404" max="6406" width="8.7109375" style="118" customWidth="1"/>
    <col min="6407" max="6656" width="9.140625" style="118"/>
    <col min="6657" max="6657" width="45.42578125" style="118" customWidth="1"/>
    <col min="6658" max="6658" width="8.7109375" style="118" customWidth="1"/>
    <col min="6659" max="6659" width="12" style="118" customWidth="1"/>
    <col min="6660" max="6662" width="8.7109375" style="118" customWidth="1"/>
    <col min="6663" max="6912" width="9.140625" style="118"/>
    <col min="6913" max="6913" width="45.42578125" style="118" customWidth="1"/>
    <col min="6914" max="6914" width="8.7109375" style="118" customWidth="1"/>
    <col min="6915" max="6915" width="12" style="118" customWidth="1"/>
    <col min="6916" max="6918" width="8.7109375" style="118" customWidth="1"/>
    <col min="6919" max="7168" width="9.140625" style="118"/>
    <col min="7169" max="7169" width="45.42578125" style="118" customWidth="1"/>
    <col min="7170" max="7170" width="8.7109375" style="118" customWidth="1"/>
    <col min="7171" max="7171" width="12" style="118" customWidth="1"/>
    <col min="7172" max="7174" width="8.7109375" style="118" customWidth="1"/>
    <col min="7175" max="7424" width="9.140625" style="118"/>
    <col min="7425" max="7425" width="45.42578125" style="118" customWidth="1"/>
    <col min="7426" max="7426" width="8.7109375" style="118" customWidth="1"/>
    <col min="7427" max="7427" width="12" style="118" customWidth="1"/>
    <col min="7428" max="7430" width="8.7109375" style="118" customWidth="1"/>
    <col min="7431" max="7680" width="9.140625" style="118"/>
    <col min="7681" max="7681" width="45.42578125" style="118" customWidth="1"/>
    <col min="7682" max="7682" width="8.7109375" style="118" customWidth="1"/>
    <col min="7683" max="7683" width="12" style="118" customWidth="1"/>
    <col min="7684" max="7686" width="8.7109375" style="118" customWidth="1"/>
    <col min="7687" max="7936" width="9.140625" style="118"/>
    <col min="7937" max="7937" width="45.42578125" style="118" customWidth="1"/>
    <col min="7938" max="7938" width="8.7109375" style="118" customWidth="1"/>
    <col min="7939" max="7939" width="12" style="118" customWidth="1"/>
    <col min="7940" max="7942" width="8.7109375" style="118" customWidth="1"/>
    <col min="7943" max="8192" width="9.140625" style="118"/>
    <col min="8193" max="8193" width="45.42578125" style="118" customWidth="1"/>
    <col min="8194" max="8194" width="8.7109375" style="118" customWidth="1"/>
    <col min="8195" max="8195" width="12" style="118" customWidth="1"/>
    <col min="8196" max="8198" width="8.7109375" style="118" customWidth="1"/>
    <col min="8199" max="8448" width="9.140625" style="118"/>
    <col min="8449" max="8449" width="45.42578125" style="118" customWidth="1"/>
    <col min="8450" max="8450" width="8.7109375" style="118" customWidth="1"/>
    <col min="8451" max="8451" width="12" style="118" customWidth="1"/>
    <col min="8452" max="8454" width="8.7109375" style="118" customWidth="1"/>
    <col min="8455" max="8704" width="9.140625" style="118"/>
    <col min="8705" max="8705" width="45.42578125" style="118" customWidth="1"/>
    <col min="8706" max="8706" width="8.7109375" style="118" customWidth="1"/>
    <col min="8707" max="8707" width="12" style="118" customWidth="1"/>
    <col min="8708" max="8710" width="8.7109375" style="118" customWidth="1"/>
    <col min="8711" max="8960" width="9.140625" style="118"/>
    <col min="8961" max="8961" width="45.42578125" style="118" customWidth="1"/>
    <col min="8962" max="8962" width="8.7109375" style="118" customWidth="1"/>
    <col min="8963" max="8963" width="12" style="118" customWidth="1"/>
    <col min="8964" max="8966" width="8.7109375" style="118" customWidth="1"/>
    <col min="8967" max="9216" width="9.140625" style="118"/>
    <col min="9217" max="9217" width="45.42578125" style="118" customWidth="1"/>
    <col min="9218" max="9218" width="8.7109375" style="118" customWidth="1"/>
    <col min="9219" max="9219" width="12" style="118" customWidth="1"/>
    <col min="9220" max="9222" width="8.7109375" style="118" customWidth="1"/>
    <col min="9223" max="9472" width="9.140625" style="118"/>
    <col min="9473" max="9473" width="45.42578125" style="118" customWidth="1"/>
    <col min="9474" max="9474" width="8.7109375" style="118" customWidth="1"/>
    <col min="9475" max="9475" width="12" style="118" customWidth="1"/>
    <col min="9476" max="9478" width="8.7109375" style="118" customWidth="1"/>
    <col min="9479" max="9728" width="9.140625" style="118"/>
    <col min="9729" max="9729" width="45.42578125" style="118" customWidth="1"/>
    <col min="9730" max="9730" width="8.7109375" style="118" customWidth="1"/>
    <col min="9731" max="9731" width="12" style="118" customWidth="1"/>
    <col min="9732" max="9734" width="8.7109375" style="118" customWidth="1"/>
    <col min="9735" max="9984" width="9.140625" style="118"/>
    <col min="9985" max="9985" width="45.42578125" style="118" customWidth="1"/>
    <col min="9986" max="9986" width="8.7109375" style="118" customWidth="1"/>
    <col min="9987" max="9987" width="12" style="118" customWidth="1"/>
    <col min="9988" max="9990" width="8.7109375" style="118" customWidth="1"/>
    <col min="9991" max="10240" width="9.140625" style="118"/>
    <col min="10241" max="10241" width="45.42578125" style="118" customWidth="1"/>
    <col min="10242" max="10242" width="8.7109375" style="118" customWidth="1"/>
    <col min="10243" max="10243" width="12" style="118" customWidth="1"/>
    <col min="10244" max="10246" width="8.7109375" style="118" customWidth="1"/>
    <col min="10247" max="10496" width="9.140625" style="118"/>
    <col min="10497" max="10497" width="45.42578125" style="118" customWidth="1"/>
    <col min="10498" max="10498" width="8.7109375" style="118" customWidth="1"/>
    <col min="10499" max="10499" width="12" style="118" customWidth="1"/>
    <col min="10500" max="10502" width="8.7109375" style="118" customWidth="1"/>
    <col min="10503" max="10752" width="9.140625" style="118"/>
    <col min="10753" max="10753" width="45.42578125" style="118" customWidth="1"/>
    <col min="10754" max="10754" width="8.7109375" style="118" customWidth="1"/>
    <col min="10755" max="10755" width="12" style="118" customWidth="1"/>
    <col min="10756" max="10758" width="8.7109375" style="118" customWidth="1"/>
    <col min="10759" max="11008" width="9.140625" style="118"/>
    <col min="11009" max="11009" width="45.42578125" style="118" customWidth="1"/>
    <col min="11010" max="11010" width="8.7109375" style="118" customWidth="1"/>
    <col min="11011" max="11011" width="12" style="118" customWidth="1"/>
    <col min="11012" max="11014" width="8.7109375" style="118" customWidth="1"/>
    <col min="11015" max="11264" width="9.140625" style="118"/>
    <col min="11265" max="11265" width="45.42578125" style="118" customWidth="1"/>
    <col min="11266" max="11266" width="8.7109375" style="118" customWidth="1"/>
    <col min="11267" max="11267" width="12" style="118" customWidth="1"/>
    <col min="11268" max="11270" width="8.7109375" style="118" customWidth="1"/>
    <col min="11271" max="11520" width="9.140625" style="118"/>
    <col min="11521" max="11521" width="45.42578125" style="118" customWidth="1"/>
    <col min="11522" max="11522" width="8.7109375" style="118" customWidth="1"/>
    <col min="11523" max="11523" width="12" style="118" customWidth="1"/>
    <col min="11524" max="11526" width="8.7109375" style="118" customWidth="1"/>
    <col min="11527" max="11776" width="9.140625" style="118"/>
    <col min="11777" max="11777" width="45.42578125" style="118" customWidth="1"/>
    <col min="11778" max="11778" width="8.7109375" style="118" customWidth="1"/>
    <col min="11779" max="11779" width="12" style="118" customWidth="1"/>
    <col min="11780" max="11782" width="8.7109375" style="118" customWidth="1"/>
    <col min="11783" max="12032" width="9.140625" style="118"/>
    <col min="12033" max="12033" width="45.42578125" style="118" customWidth="1"/>
    <col min="12034" max="12034" width="8.7109375" style="118" customWidth="1"/>
    <col min="12035" max="12035" width="12" style="118" customWidth="1"/>
    <col min="12036" max="12038" width="8.7109375" style="118" customWidth="1"/>
    <col min="12039" max="12288" width="9.140625" style="118"/>
    <col min="12289" max="12289" width="45.42578125" style="118" customWidth="1"/>
    <col min="12290" max="12290" width="8.7109375" style="118" customWidth="1"/>
    <col min="12291" max="12291" width="12" style="118" customWidth="1"/>
    <col min="12292" max="12294" width="8.7109375" style="118" customWidth="1"/>
    <col min="12295" max="12544" width="9.140625" style="118"/>
    <col min="12545" max="12545" width="45.42578125" style="118" customWidth="1"/>
    <col min="12546" max="12546" width="8.7109375" style="118" customWidth="1"/>
    <col min="12547" max="12547" width="12" style="118" customWidth="1"/>
    <col min="12548" max="12550" width="8.7109375" style="118" customWidth="1"/>
    <col min="12551" max="12800" width="9.140625" style="118"/>
    <col min="12801" max="12801" width="45.42578125" style="118" customWidth="1"/>
    <col min="12802" max="12802" width="8.7109375" style="118" customWidth="1"/>
    <col min="12803" max="12803" width="12" style="118" customWidth="1"/>
    <col min="12804" max="12806" width="8.7109375" style="118" customWidth="1"/>
    <col min="12807" max="13056" width="9.140625" style="118"/>
    <col min="13057" max="13057" width="45.42578125" style="118" customWidth="1"/>
    <col min="13058" max="13058" width="8.7109375" style="118" customWidth="1"/>
    <col min="13059" max="13059" width="12" style="118" customWidth="1"/>
    <col min="13060" max="13062" width="8.7109375" style="118" customWidth="1"/>
    <col min="13063" max="13312" width="9.140625" style="118"/>
    <col min="13313" max="13313" width="45.42578125" style="118" customWidth="1"/>
    <col min="13314" max="13314" width="8.7109375" style="118" customWidth="1"/>
    <col min="13315" max="13315" width="12" style="118" customWidth="1"/>
    <col min="13316" max="13318" width="8.7109375" style="118" customWidth="1"/>
    <col min="13319" max="13568" width="9.140625" style="118"/>
    <col min="13569" max="13569" width="45.42578125" style="118" customWidth="1"/>
    <col min="13570" max="13570" width="8.7109375" style="118" customWidth="1"/>
    <col min="13571" max="13571" width="12" style="118" customWidth="1"/>
    <col min="13572" max="13574" width="8.7109375" style="118" customWidth="1"/>
    <col min="13575" max="13824" width="9.140625" style="118"/>
    <col min="13825" max="13825" width="45.42578125" style="118" customWidth="1"/>
    <col min="13826" max="13826" width="8.7109375" style="118" customWidth="1"/>
    <col min="13827" max="13827" width="12" style="118" customWidth="1"/>
    <col min="13828" max="13830" width="8.7109375" style="118" customWidth="1"/>
    <col min="13831" max="14080" width="9.140625" style="118"/>
    <col min="14081" max="14081" width="45.42578125" style="118" customWidth="1"/>
    <col min="14082" max="14082" width="8.7109375" style="118" customWidth="1"/>
    <col min="14083" max="14083" width="12" style="118" customWidth="1"/>
    <col min="14084" max="14086" width="8.7109375" style="118" customWidth="1"/>
    <col min="14087" max="14336" width="9.140625" style="118"/>
    <col min="14337" max="14337" width="45.42578125" style="118" customWidth="1"/>
    <col min="14338" max="14338" width="8.7109375" style="118" customWidth="1"/>
    <col min="14339" max="14339" width="12" style="118" customWidth="1"/>
    <col min="14340" max="14342" width="8.7109375" style="118" customWidth="1"/>
    <col min="14343" max="14592" width="9.140625" style="118"/>
    <col min="14593" max="14593" width="45.42578125" style="118" customWidth="1"/>
    <col min="14594" max="14594" width="8.7109375" style="118" customWidth="1"/>
    <col min="14595" max="14595" width="12" style="118" customWidth="1"/>
    <col min="14596" max="14598" width="8.7109375" style="118" customWidth="1"/>
    <col min="14599" max="14848" width="9.140625" style="118"/>
    <col min="14849" max="14849" width="45.42578125" style="118" customWidth="1"/>
    <col min="14850" max="14850" width="8.7109375" style="118" customWidth="1"/>
    <col min="14851" max="14851" width="12" style="118" customWidth="1"/>
    <col min="14852" max="14854" width="8.7109375" style="118" customWidth="1"/>
    <col min="14855" max="15104" width="9.140625" style="118"/>
    <col min="15105" max="15105" width="45.42578125" style="118" customWidth="1"/>
    <col min="15106" max="15106" width="8.7109375" style="118" customWidth="1"/>
    <col min="15107" max="15107" width="12" style="118" customWidth="1"/>
    <col min="15108" max="15110" width="8.7109375" style="118" customWidth="1"/>
    <col min="15111" max="15360" width="9.140625" style="118"/>
    <col min="15361" max="15361" width="45.42578125" style="118" customWidth="1"/>
    <col min="15362" max="15362" width="8.7109375" style="118" customWidth="1"/>
    <col min="15363" max="15363" width="12" style="118" customWidth="1"/>
    <col min="15364" max="15366" width="8.7109375" style="118" customWidth="1"/>
    <col min="15367" max="15616" width="9.140625" style="118"/>
    <col min="15617" max="15617" width="45.42578125" style="118" customWidth="1"/>
    <col min="15618" max="15618" width="8.7109375" style="118" customWidth="1"/>
    <col min="15619" max="15619" width="12" style="118" customWidth="1"/>
    <col min="15620" max="15622" width="8.7109375" style="118" customWidth="1"/>
    <col min="15623" max="15872" width="9.140625" style="118"/>
    <col min="15873" max="15873" width="45.42578125" style="118" customWidth="1"/>
    <col min="15874" max="15874" width="8.7109375" style="118" customWidth="1"/>
    <col min="15875" max="15875" width="12" style="118" customWidth="1"/>
    <col min="15876" max="15878" width="8.7109375" style="118" customWidth="1"/>
    <col min="15879" max="16128" width="9.140625" style="118"/>
    <col min="16129" max="16129" width="45.42578125" style="118" customWidth="1"/>
    <col min="16130" max="16130" width="8.7109375" style="118" customWidth="1"/>
    <col min="16131" max="16131" width="12" style="118" customWidth="1"/>
    <col min="16132" max="16134" width="8.7109375" style="118" customWidth="1"/>
    <col min="16135" max="16384" width="9.140625" style="118"/>
  </cols>
  <sheetData>
    <row r="1" spans="1:14" ht="20.100000000000001" customHeight="1">
      <c r="A1" s="864" t="s">
        <v>399</v>
      </c>
      <c r="B1" s="864"/>
      <c r="C1" s="864"/>
      <c r="D1" s="864"/>
      <c r="E1" s="864"/>
      <c r="F1" s="864"/>
    </row>
    <row r="2" spans="1:14" ht="20.100000000000001" customHeight="1">
      <c r="A2" s="129"/>
      <c r="B2" s="124"/>
      <c r="C2" s="124"/>
      <c r="D2" s="124"/>
      <c r="E2" s="124"/>
      <c r="F2" s="128"/>
    </row>
    <row r="3" spans="1:14" ht="20.100000000000001" customHeight="1">
      <c r="A3" s="130"/>
      <c r="B3" s="122"/>
      <c r="C3" s="122"/>
      <c r="D3" s="122"/>
      <c r="E3" s="122"/>
      <c r="F3" s="123" t="s">
        <v>301</v>
      </c>
    </row>
    <row r="4" spans="1:14" ht="27" customHeight="1">
      <c r="B4" s="40">
        <v>2018</v>
      </c>
      <c r="C4" s="472">
        <v>2019</v>
      </c>
      <c r="D4" s="472">
        <v>2020</v>
      </c>
      <c r="E4" s="472">
        <v>2021</v>
      </c>
      <c r="F4" s="734" t="s">
        <v>173</v>
      </c>
    </row>
    <row r="5" spans="1:14" ht="18" customHeight="1">
      <c r="B5" s="131"/>
      <c r="C5" s="131"/>
      <c r="D5" s="131"/>
      <c r="E5" s="131"/>
      <c r="F5" s="132"/>
    </row>
    <row r="6" spans="1:14" ht="18" customHeight="1">
      <c r="A6" s="124" t="s">
        <v>174</v>
      </c>
      <c r="B6" s="737">
        <f>B9</f>
        <v>3674</v>
      </c>
      <c r="C6" s="737">
        <v>3937</v>
      </c>
      <c r="D6" s="737">
        <v>4085</v>
      </c>
      <c r="E6" s="737">
        <v>4109</v>
      </c>
      <c r="F6" s="739">
        <v>4162</v>
      </c>
      <c r="I6" s="471"/>
    </row>
    <row r="7" spans="1:14" ht="18" customHeight="1">
      <c r="A7" s="127" t="s">
        <v>294</v>
      </c>
      <c r="B7" s="738"/>
      <c r="C7" s="738"/>
      <c r="D7" s="738"/>
      <c r="E7" s="738"/>
      <c r="F7" s="740"/>
      <c r="I7" s="513"/>
      <c r="J7" s="513"/>
      <c r="K7" s="513"/>
      <c r="L7" s="513"/>
      <c r="M7" s="513"/>
    </row>
    <row r="8" spans="1:14" ht="18" customHeight="1">
      <c r="A8" s="454" t="s">
        <v>397</v>
      </c>
      <c r="B8" s="738"/>
      <c r="C8" s="738"/>
      <c r="D8" s="738"/>
      <c r="E8" s="738"/>
      <c r="F8" s="740"/>
      <c r="I8" s="514"/>
      <c r="J8" s="514"/>
      <c r="K8" s="514"/>
      <c r="L8" s="514"/>
      <c r="M8" s="514"/>
      <c r="N8" s="514"/>
    </row>
    <row r="9" spans="1:14" ht="18" customHeight="1">
      <c r="A9" s="454" t="s">
        <v>398</v>
      </c>
      <c r="B9" s="740">
        <v>3674</v>
      </c>
      <c r="C9" s="740">
        <v>3937</v>
      </c>
      <c r="D9" s="740">
        <v>4085</v>
      </c>
      <c r="E9" s="740">
        <v>4109</v>
      </c>
      <c r="F9" s="740">
        <v>4162</v>
      </c>
    </row>
    <row r="10" spans="1:14" ht="18" customHeight="1">
      <c r="A10" s="127" t="s">
        <v>400</v>
      </c>
      <c r="B10" s="738"/>
      <c r="C10" s="738"/>
      <c r="D10" s="738"/>
      <c r="E10" s="738"/>
      <c r="F10" s="738"/>
    </row>
    <row r="11" spans="1:14" ht="16.5" customHeight="1">
      <c r="A11" s="454" t="s">
        <v>401</v>
      </c>
      <c r="B11" s="740">
        <v>1014</v>
      </c>
      <c r="C11" s="740">
        <v>1165</v>
      </c>
      <c r="D11" s="740">
        <v>1236</v>
      </c>
      <c r="E11" s="740">
        <v>1382</v>
      </c>
      <c r="F11" s="740">
        <v>1560</v>
      </c>
    </row>
    <row r="12" spans="1:14" ht="16.5" customHeight="1">
      <c r="A12" s="454" t="s">
        <v>402</v>
      </c>
      <c r="B12" s="738">
        <v>15</v>
      </c>
      <c r="C12" s="740">
        <v>16</v>
      </c>
      <c r="D12" s="738">
        <v>15</v>
      </c>
      <c r="E12" s="738">
        <v>16</v>
      </c>
      <c r="F12" s="740">
        <v>18</v>
      </c>
    </row>
    <row r="13" spans="1:14" ht="16.5" customHeight="1">
      <c r="A13" s="454" t="s">
        <v>403</v>
      </c>
      <c r="B13" s="740">
        <v>2641</v>
      </c>
      <c r="C13" s="740">
        <v>2751</v>
      </c>
      <c r="D13" s="740">
        <v>2828</v>
      </c>
      <c r="E13" s="740">
        <v>2707</v>
      </c>
      <c r="F13" s="740">
        <v>2581</v>
      </c>
    </row>
    <row r="14" spans="1:14" ht="16.5" customHeight="1">
      <c r="A14" s="454" t="s">
        <v>404</v>
      </c>
      <c r="B14" s="738">
        <v>4</v>
      </c>
      <c r="C14" s="740">
        <v>5</v>
      </c>
      <c r="D14" s="738">
        <v>6</v>
      </c>
      <c r="E14" s="738">
        <v>4</v>
      </c>
      <c r="F14" s="740">
        <v>3</v>
      </c>
    </row>
    <row r="15" spans="1:14" ht="15">
      <c r="C15" s="442"/>
    </row>
    <row r="16" spans="1:14">
      <c r="B16" s="455"/>
    </row>
    <row r="17" spans="3:5">
      <c r="C17" s="456"/>
      <c r="D17" s="455"/>
      <c r="E17" s="455"/>
    </row>
  </sheetData>
  <mergeCells count="1">
    <mergeCell ref="A1:F1"/>
  </mergeCells>
  <pageMargins left="0.75" right="0.5" top="0.78" bottom="0.64" header="0.42" footer="0.3"/>
  <pageSetup paperSize="9" orientation="portrait"/>
  <headerFooter alignWithMargins="0">
    <oddFooter>&amp;C&amp;"Arial,Regular"&amp;10&amp;P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FF00"/>
  </sheetPr>
  <dimension ref="A1:H196"/>
  <sheetViews>
    <sheetView workbookViewId="0">
      <selection activeCell="I8" sqref="I8"/>
    </sheetView>
  </sheetViews>
  <sheetFormatPr defaultRowHeight="12.75"/>
  <cols>
    <col min="1" max="1" width="46.5703125" style="118" customWidth="1"/>
    <col min="2" max="2" width="8.7109375" style="118" customWidth="1"/>
    <col min="3" max="3" width="10.28515625" style="118" customWidth="1"/>
    <col min="4" max="6" width="8.7109375" style="118" customWidth="1"/>
    <col min="7" max="256" width="9.140625" style="118"/>
    <col min="257" max="257" width="46.5703125" style="118" customWidth="1"/>
    <col min="258" max="258" width="8.7109375" style="118" customWidth="1"/>
    <col min="259" max="259" width="12.85546875" style="118" customWidth="1"/>
    <col min="260" max="262" width="8.7109375" style="118" customWidth="1"/>
    <col min="263" max="512" width="9.140625" style="118"/>
    <col min="513" max="513" width="46.5703125" style="118" customWidth="1"/>
    <col min="514" max="514" width="8.7109375" style="118" customWidth="1"/>
    <col min="515" max="515" width="12.85546875" style="118" customWidth="1"/>
    <col min="516" max="518" width="8.7109375" style="118" customWidth="1"/>
    <col min="519" max="768" width="9.140625" style="118"/>
    <col min="769" max="769" width="46.5703125" style="118" customWidth="1"/>
    <col min="770" max="770" width="8.7109375" style="118" customWidth="1"/>
    <col min="771" max="771" width="12.85546875" style="118" customWidth="1"/>
    <col min="772" max="774" width="8.7109375" style="118" customWidth="1"/>
    <col min="775" max="1024" width="9.140625" style="118"/>
    <col min="1025" max="1025" width="46.5703125" style="118" customWidth="1"/>
    <col min="1026" max="1026" width="8.7109375" style="118" customWidth="1"/>
    <col min="1027" max="1027" width="12.85546875" style="118" customWidth="1"/>
    <col min="1028" max="1030" width="8.7109375" style="118" customWidth="1"/>
    <col min="1031" max="1280" width="9.140625" style="118"/>
    <col min="1281" max="1281" width="46.5703125" style="118" customWidth="1"/>
    <col min="1282" max="1282" width="8.7109375" style="118" customWidth="1"/>
    <col min="1283" max="1283" width="12.85546875" style="118" customWidth="1"/>
    <col min="1284" max="1286" width="8.7109375" style="118" customWidth="1"/>
    <col min="1287" max="1536" width="9.140625" style="118"/>
    <col min="1537" max="1537" width="46.5703125" style="118" customWidth="1"/>
    <col min="1538" max="1538" width="8.7109375" style="118" customWidth="1"/>
    <col min="1539" max="1539" width="12.85546875" style="118" customWidth="1"/>
    <col min="1540" max="1542" width="8.7109375" style="118" customWidth="1"/>
    <col min="1543" max="1792" width="9.140625" style="118"/>
    <col min="1793" max="1793" width="46.5703125" style="118" customWidth="1"/>
    <col min="1794" max="1794" width="8.7109375" style="118" customWidth="1"/>
    <col min="1795" max="1795" width="12.85546875" style="118" customWidth="1"/>
    <col min="1796" max="1798" width="8.7109375" style="118" customWidth="1"/>
    <col min="1799" max="2048" width="9.140625" style="118"/>
    <col min="2049" max="2049" width="46.5703125" style="118" customWidth="1"/>
    <col min="2050" max="2050" width="8.7109375" style="118" customWidth="1"/>
    <col min="2051" max="2051" width="12.85546875" style="118" customWidth="1"/>
    <col min="2052" max="2054" width="8.7109375" style="118" customWidth="1"/>
    <col min="2055" max="2304" width="9.140625" style="118"/>
    <col min="2305" max="2305" width="46.5703125" style="118" customWidth="1"/>
    <col min="2306" max="2306" width="8.7109375" style="118" customWidth="1"/>
    <col min="2307" max="2307" width="12.85546875" style="118" customWidth="1"/>
    <col min="2308" max="2310" width="8.7109375" style="118" customWidth="1"/>
    <col min="2311" max="2560" width="9.140625" style="118"/>
    <col min="2561" max="2561" width="46.5703125" style="118" customWidth="1"/>
    <col min="2562" max="2562" width="8.7109375" style="118" customWidth="1"/>
    <col min="2563" max="2563" width="12.85546875" style="118" customWidth="1"/>
    <col min="2564" max="2566" width="8.7109375" style="118" customWidth="1"/>
    <col min="2567" max="2816" width="9.140625" style="118"/>
    <col min="2817" max="2817" width="46.5703125" style="118" customWidth="1"/>
    <col min="2818" max="2818" width="8.7109375" style="118" customWidth="1"/>
    <col min="2819" max="2819" width="12.85546875" style="118" customWidth="1"/>
    <col min="2820" max="2822" width="8.7109375" style="118" customWidth="1"/>
    <col min="2823" max="3072" width="9.140625" style="118"/>
    <col min="3073" max="3073" width="46.5703125" style="118" customWidth="1"/>
    <col min="3074" max="3074" width="8.7109375" style="118" customWidth="1"/>
    <col min="3075" max="3075" width="12.85546875" style="118" customWidth="1"/>
    <col min="3076" max="3078" width="8.7109375" style="118" customWidth="1"/>
    <col min="3079" max="3328" width="9.140625" style="118"/>
    <col min="3329" max="3329" width="46.5703125" style="118" customWidth="1"/>
    <col min="3330" max="3330" width="8.7109375" style="118" customWidth="1"/>
    <col min="3331" max="3331" width="12.85546875" style="118" customWidth="1"/>
    <col min="3332" max="3334" width="8.7109375" style="118" customWidth="1"/>
    <col min="3335" max="3584" width="9.140625" style="118"/>
    <col min="3585" max="3585" width="46.5703125" style="118" customWidth="1"/>
    <col min="3586" max="3586" width="8.7109375" style="118" customWidth="1"/>
    <col min="3587" max="3587" width="12.85546875" style="118" customWidth="1"/>
    <col min="3588" max="3590" width="8.7109375" style="118" customWidth="1"/>
    <col min="3591" max="3840" width="9.140625" style="118"/>
    <col min="3841" max="3841" width="46.5703125" style="118" customWidth="1"/>
    <col min="3842" max="3842" width="8.7109375" style="118" customWidth="1"/>
    <col min="3843" max="3843" width="12.85546875" style="118" customWidth="1"/>
    <col min="3844" max="3846" width="8.7109375" style="118" customWidth="1"/>
    <col min="3847" max="4096" width="9.140625" style="118"/>
    <col min="4097" max="4097" width="46.5703125" style="118" customWidth="1"/>
    <col min="4098" max="4098" width="8.7109375" style="118" customWidth="1"/>
    <col min="4099" max="4099" width="12.85546875" style="118" customWidth="1"/>
    <col min="4100" max="4102" width="8.7109375" style="118" customWidth="1"/>
    <col min="4103" max="4352" width="9.140625" style="118"/>
    <col min="4353" max="4353" width="46.5703125" style="118" customWidth="1"/>
    <col min="4354" max="4354" width="8.7109375" style="118" customWidth="1"/>
    <col min="4355" max="4355" width="12.85546875" style="118" customWidth="1"/>
    <col min="4356" max="4358" width="8.7109375" style="118" customWidth="1"/>
    <col min="4359" max="4608" width="9.140625" style="118"/>
    <col min="4609" max="4609" width="46.5703125" style="118" customWidth="1"/>
    <col min="4610" max="4610" width="8.7109375" style="118" customWidth="1"/>
    <col min="4611" max="4611" width="12.85546875" style="118" customWidth="1"/>
    <col min="4612" max="4614" width="8.7109375" style="118" customWidth="1"/>
    <col min="4615" max="4864" width="9.140625" style="118"/>
    <col min="4865" max="4865" width="46.5703125" style="118" customWidth="1"/>
    <col min="4866" max="4866" width="8.7109375" style="118" customWidth="1"/>
    <col min="4867" max="4867" width="12.85546875" style="118" customWidth="1"/>
    <col min="4868" max="4870" width="8.7109375" style="118" customWidth="1"/>
    <col min="4871" max="5120" width="9.140625" style="118"/>
    <col min="5121" max="5121" width="46.5703125" style="118" customWidth="1"/>
    <col min="5122" max="5122" width="8.7109375" style="118" customWidth="1"/>
    <col min="5123" max="5123" width="12.85546875" style="118" customWidth="1"/>
    <col min="5124" max="5126" width="8.7109375" style="118" customWidth="1"/>
    <col min="5127" max="5376" width="9.140625" style="118"/>
    <col min="5377" max="5377" width="46.5703125" style="118" customWidth="1"/>
    <col min="5378" max="5378" width="8.7109375" style="118" customWidth="1"/>
    <col min="5379" max="5379" width="12.85546875" style="118" customWidth="1"/>
    <col min="5380" max="5382" width="8.7109375" style="118" customWidth="1"/>
    <col min="5383" max="5632" width="9.140625" style="118"/>
    <col min="5633" max="5633" width="46.5703125" style="118" customWidth="1"/>
    <col min="5634" max="5634" width="8.7109375" style="118" customWidth="1"/>
    <col min="5635" max="5635" width="12.85546875" style="118" customWidth="1"/>
    <col min="5636" max="5638" width="8.7109375" style="118" customWidth="1"/>
    <col min="5639" max="5888" width="9.140625" style="118"/>
    <col min="5889" max="5889" width="46.5703125" style="118" customWidth="1"/>
    <col min="5890" max="5890" width="8.7109375" style="118" customWidth="1"/>
    <col min="5891" max="5891" width="12.85546875" style="118" customWidth="1"/>
    <col min="5892" max="5894" width="8.7109375" style="118" customWidth="1"/>
    <col min="5895" max="6144" width="9.140625" style="118"/>
    <col min="6145" max="6145" width="46.5703125" style="118" customWidth="1"/>
    <col min="6146" max="6146" width="8.7109375" style="118" customWidth="1"/>
    <col min="6147" max="6147" width="12.85546875" style="118" customWidth="1"/>
    <col min="6148" max="6150" width="8.7109375" style="118" customWidth="1"/>
    <col min="6151" max="6400" width="9.140625" style="118"/>
    <col min="6401" max="6401" width="46.5703125" style="118" customWidth="1"/>
    <col min="6402" max="6402" width="8.7109375" style="118" customWidth="1"/>
    <col min="6403" max="6403" width="12.85546875" style="118" customWidth="1"/>
    <col min="6404" max="6406" width="8.7109375" style="118" customWidth="1"/>
    <col min="6407" max="6656" width="9.140625" style="118"/>
    <col min="6657" max="6657" width="46.5703125" style="118" customWidth="1"/>
    <col min="6658" max="6658" width="8.7109375" style="118" customWidth="1"/>
    <col min="6659" max="6659" width="12.85546875" style="118" customWidth="1"/>
    <col min="6660" max="6662" width="8.7109375" style="118" customWidth="1"/>
    <col min="6663" max="6912" width="9.140625" style="118"/>
    <col min="6913" max="6913" width="46.5703125" style="118" customWidth="1"/>
    <col min="6914" max="6914" width="8.7109375" style="118" customWidth="1"/>
    <col min="6915" max="6915" width="12.85546875" style="118" customWidth="1"/>
    <col min="6916" max="6918" width="8.7109375" style="118" customWidth="1"/>
    <col min="6919" max="7168" width="9.140625" style="118"/>
    <col min="7169" max="7169" width="46.5703125" style="118" customWidth="1"/>
    <col min="7170" max="7170" width="8.7109375" style="118" customWidth="1"/>
    <col min="7171" max="7171" width="12.85546875" style="118" customWidth="1"/>
    <col min="7172" max="7174" width="8.7109375" style="118" customWidth="1"/>
    <col min="7175" max="7424" width="9.140625" style="118"/>
    <col min="7425" max="7425" width="46.5703125" style="118" customWidth="1"/>
    <col min="7426" max="7426" width="8.7109375" style="118" customWidth="1"/>
    <col min="7427" max="7427" width="12.85546875" style="118" customWidth="1"/>
    <col min="7428" max="7430" width="8.7109375" style="118" customWidth="1"/>
    <col min="7431" max="7680" width="9.140625" style="118"/>
    <col min="7681" max="7681" width="46.5703125" style="118" customWidth="1"/>
    <col min="7682" max="7682" width="8.7109375" style="118" customWidth="1"/>
    <col min="7683" max="7683" width="12.85546875" style="118" customWidth="1"/>
    <col min="7684" max="7686" width="8.7109375" style="118" customWidth="1"/>
    <col min="7687" max="7936" width="9.140625" style="118"/>
    <col min="7937" max="7937" width="46.5703125" style="118" customWidth="1"/>
    <col min="7938" max="7938" width="8.7109375" style="118" customWidth="1"/>
    <col min="7939" max="7939" width="12.85546875" style="118" customWidth="1"/>
    <col min="7940" max="7942" width="8.7109375" style="118" customWidth="1"/>
    <col min="7943" max="8192" width="9.140625" style="118"/>
    <col min="8193" max="8193" width="46.5703125" style="118" customWidth="1"/>
    <col min="8194" max="8194" width="8.7109375" style="118" customWidth="1"/>
    <col min="8195" max="8195" width="12.85546875" style="118" customWidth="1"/>
    <col min="8196" max="8198" width="8.7109375" style="118" customWidth="1"/>
    <col min="8199" max="8448" width="9.140625" style="118"/>
    <col min="8449" max="8449" width="46.5703125" style="118" customWidth="1"/>
    <col min="8450" max="8450" width="8.7109375" style="118" customWidth="1"/>
    <col min="8451" max="8451" width="12.85546875" style="118" customWidth="1"/>
    <col min="8452" max="8454" width="8.7109375" style="118" customWidth="1"/>
    <col min="8455" max="8704" width="9.140625" style="118"/>
    <col min="8705" max="8705" width="46.5703125" style="118" customWidth="1"/>
    <col min="8706" max="8706" width="8.7109375" style="118" customWidth="1"/>
    <col min="8707" max="8707" width="12.85546875" style="118" customWidth="1"/>
    <col min="8708" max="8710" width="8.7109375" style="118" customWidth="1"/>
    <col min="8711" max="8960" width="9.140625" style="118"/>
    <col min="8961" max="8961" width="46.5703125" style="118" customWidth="1"/>
    <col min="8962" max="8962" width="8.7109375" style="118" customWidth="1"/>
    <col min="8963" max="8963" width="12.85546875" style="118" customWidth="1"/>
    <col min="8964" max="8966" width="8.7109375" style="118" customWidth="1"/>
    <col min="8967" max="9216" width="9.140625" style="118"/>
    <col min="9217" max="9217" width="46.5703125" style="118" customWidth="1"/>
    <col min="9218" max="9218" width="8.7109375" style="118" customWidth="1"/>
    <col min="9219" max="9219" width="12.85546875" style="118" customWidth="1"/>
    <col min="9220" max="9222" width="8.7109375" style="118" customWidth="1"/>
    <col min="9223" max="9472" width="9.140625" style="118"/>
    <col min="9473" max="9473" width="46.5703125" style="118" customWidth="1"/>
    <col min="9474" max="9474" width="8.7109375" style="118" customWidth="1"/>
    <col min="9475" max="9475" width="12.85546875" style="118" customWidth="1"/>
    <col min="9476" max="9478" width="8.7109375" style="118" customWidth="1"/>
    <col min="9479" max="9728" width="9.140625" style="118"/>
    <col min="9729" max="9729" width="46.5703125" style="118" customWidth="1"/>
    <col min="9730" max="9730" width="8.7109375" style="118" customWidth="1"/>
    <col min="9731" max="9731" width="12.85546875" style="118" customWidth="1"/>
    <col min="9732" max="9734" width="8.7109375" style="118" customWidth="1"/>
    <col min="9735" max="9984" width="9.140625" style="118"/>
    <col min="9985" max="9985" width="46.5703125" style="118" customWidth="1"/>
    <col min="9986" max="9986" width="8.7109375" style="118" customWidth="1"/>
    <col min="9987" max="9987" width="12.85546875" style="118" customWidth="1"/>
    <col min="9988" max="9990" width="8.7109375" style="118" customWidth="1"/>
    <col min="9991" max="10240" width="9.140625" style="118"/>
    <col min="10241" max="10241" width="46.5703125" style="118" customWidth="1"/>
    <col min="10242" max="10242" width="8.7109375" style="118" customWidth="1"/>
    <col min="10243" max="10243" width="12.85546875" style="118" customWidth="1"/>
    <col min="10244" max="10246" width="8.7109375" style="118" customWidth="1"/>
    <col min="10247" max="10496" width="9.140625" style="118"/>
    <col min="10497" max="10497" width="46.5703125" style="118" customWidth="1"/>
    <col min="10498" max="10498" width="8.7109375" style="118" customWidth="1"/>
    <col min="10499" max="10499" width="12.85546875" style="118" customWidth="1"/>
    <col min="10500" max="10502" width="8.7109375" style="118" customWidth="1"/>
    <col min="10503" max="10752" width="9.140625" style="118"/>
    <col min="10753" max="10753" width="46.5703125" style="118" customWidth="1"/>
    <col min="10754" max="10754" width="8.7109375" style="118" customWidth="1"/>
    <col min="10755" max="10755" width="12.85546875" style="118" customWidth="1"/>
    <col min="10756" max="10758" width="8.7109375" style="118" customWidth="1"/>
    <col min="10759" max="11008" width="9.140625" style="118"/>
    <col min="11009" max="11009" width="46.5703125" style="118" customWidth="1"/>
    <col min="11010" max="11010" width="8.7109375" style="118" customWidth="1"/>
    <col min="11011" max="11011" width="12.85546875" style="118" customWidth="1"/>
    <col min="11012" max="11014" width="8.7109375" style="118" customWidth="1"/>
    <col min="11015" max="11264" width="9.140625" style="118"/>
    <col min="11265" max="11265" width="46.5703125" style="118" customWidth="1"/>
    <col min="11266" max="11266" width="8.7109375" style="118" customWidth="1"/>
    <col min="11267" max="11267" width="12.85546875" style="118" customWidth="1"/>
    <col min="11268" max="11270" width="8.7109375" style="118" customWidth="1"/>
    <col min="11271" max="11520" width="9.140625" style="118"/>
    <col min="11521" max="11521" width="46.5703125" style="118" customWidth="1"/>
    <col min="11522" max="11522" width="8.7109375" style="118" customWidth="1"/>
    <col min="11523" max="11523" width="12.85546875" style="118" customWidth="1"/>
    <col min="11524" max="11526" width="8.7109375" style="118" customWidth="1"/>
    <col min="11527" max="11776" width="9.140625" style="118"/>
    <col min="11777" max="11777" width="46.5703125" style="118" customWidth="1"/>
    <col min="11778" max="11778" width="8.7109375" style="118" customWidth="1"/>
    <col min="11779" max="11779" width="12.85546875" style="118" customWidth="1"/>
    <col min="11780" max="11782" width="8.7109375" style="118" customWidth="1"/>
    <col min="11783" max="12032" width="9.140625" style="118"/>
    <col min="12033" max="12033" width="46.5703125" style="118" customWidth="1"/>
    <col min="12034" max="12034" width="8.7109375" style="118" customWidth="1"/>
    <col min="12035" max="12035" width="12.85546875" style="118" customWidth="1"/>
    <col min="12036" max="12038" width="8.7109375" style="118" customWidth="1"/>
    <col min="12039" max="12288" width="9.140625" style="118"/>
    <col min="12289" max="12289" width="46.5703125" style="118" customWidth="1"/>
    <col min="12290" max="12290" width="8.7109375" style="118" customWidth="1"/>
    <col min="12291" max="12291" width="12.85546875" style="118" customWidth="1"/>
    <col min="12292" max="12294" width="8.7109375" style="118" customWidth="1"/>
    <col min="12295" max="12544" width="9.140625" style="118"/>
    <col min="12545" max="12545" width="46.5703125" style="118" customWidth="1"/>
    <col min="12546" max="12546" width="8.7109375" style="118" customWidth="1"/>
    <col min="12547" max="12547" width="12.85546875" style="118" customWidth="1"/>
    <col min="12548" max="12550" width="8.7109375" style="118" customWidth="1"/>
    <col min="12551" max="12800" width="9.140625" style="118"/>
    <col min="12801" max="12801" width="46.5703125" style="118" customWidth="1"/>
    <col min="12802" max="12802" width="8.7109375" style="118" customWidth="1"/>
    <col min="12803" max="12803" width="12.85546875" style="118" customWidth="1"/>
    <col min="12804" max="12806" width="8.7109375" style="118" customWidth="1"/>
    <col min="12807" max="13056" width="9.140625" style="118"/>
    <col min="13057" max="13057" width="46.5703125" style="118" customWidth="1"/>
    <col min="13058" max="13058" width="8.7109375" style="118" customWidth="1"/>
    <col min="13059" max="13059" width="12.85546875" style="118" customWidth="1"/>
    <col min="13060" max="13062" width="8.7109375" style="118" customWidth="1"/>
    <col min="13063" max="13312" width="9.140625" style="118"/>
    <col min="13313" max="13313" width="46.5703125" style="118" customWidth="1"/>
    <col min="13314" max="13314" width="8.7109375" style="118" customWidth="1"/>
    <col min="13315" max="13315" width="12.85546875" style="118" customWidth="1"/>
    <col min="13316" max="13318" width="8.7109375" style="118" customWidth="1"/>
    <col min="13319" max="13568" width="9.140625" style="118"/>
    <col min="13569" max="13569" width="46.5703125" style="118" customWidth="1"/>
    <col min="13570" max="13570" width="8.7109375" style="118" customWidth="1"/>
    <col min="13571" max="13571" width="12.85546875" style="118" customWidth="1"/>
    <col min="13572" max="13574" width="8.7109375" style="118" customWidth="1"/>
    <col min="13575" max="13824" width="9.140625" style="118"/>
    <col min="13825" max="13825" width="46.5703125" style="118" customWidth="1"/>
    <col min="13826" max="13826" width="8.7109375" style="118" customWidth="1"/>
    <col min="13827" max="13827" width="12.85546875" style="118" customWidth="1"/>
    <col min="13828" max="13830" width="8.7109375" style="118" customWidth="1"/>
    <col min="13831" max="14080" width="9.140625" style="118"/>
    <col min="14081" max="14081" width="46.5703125" style="118" customWidth="1"/>
    <col min="14082" max="14082" width="8.7109375" style="118" customWidth="1"/>
    <col min="14083" max="14083" width="12.85546875" style="118" customWidth="1"/>
    <col min="14084" max="14086" width="8.7109375" style="118" customWidth="1"/>
    <col min="14087" max="14336" width="9.140625" style="118"/>
    <col min="14337" max="14337" width="46.5703125" style="118" customWidth="1"/>
    <col min="14338" max="14338" width="8.7109375" style="118" customWidth="1"/>
    <col min="14339" max="14339" width="12.85546875" style="118" customWidth="1"/>
    <col min="14340" max="14342" width="8.7109375" style="118" customWidth="1"/>
    <col min="14343" max="14592" width="9.140625" style="118"/>
    <col min="14593" max="14593" width="46.5703125" style="118" customWidth="1"/>
    <col min="14594" max="14594" width="8.7109375" style="118" customWidth="1"/>
    <col min="14595" max="14595" width="12.85546875" style="118" customWidth="1"/>
    <col min="14596" max="14598" width="8.7109375" style="118" customWidth="1"/>
    <col min="14599" max="14848" width="9.140625" style="118"/>
    <col min="14849" max="14849" width="46.5703125" style="118" customWidth="1"/>
    <col min="14850" max="14850" width="8.7109375" style="118" customWidth="1"/>
    <col min="14851" max="14851" width="12.85546875" style="118" customWidth="1"/>
    <col min="14852" max="14854" width="8.7109375" style="118" customWidth="1"/>
    <col min="14855" max="15104" width="9.140625" style="118"/>
    <col min="15105" max="15105" width="46.5703125" style="118" customWidth="1"/>
    <col min="15106" max="15106" width="8.7109375" style="118" customWidth="1"/>
    <col min="15107" max="15107" width="12.85546875" style="118" customWidth="1"/>
    <col min="15108" max="15110" width="8.7109375" style="118" customWidth="1"/>
    <col min="15111" max="15360" width="9.140625" style="118"/>
    <col min="15361" max="15361" width="46.5703125" style="118" customWidth="1"/>
    <col min="15362" max="15362" width="8.7109375" style="118" customWidth="1"/>
    <col min="15363" max="15363" width="12.85546875" style="118" customWidth="1"/>
    <col min="15364" max="15366" width="8.7109375" style="118" customWidth="1"/>
    <col min="15367" max="15616" width="9.140625" style="118"/>
    <col min="15617" max="15617" width="46.5703125" style="118" customWidth="1"/>
    <col min="15618" max="15618" width="8.7109375" style="118" customWidth="1"/>
    <col min="15619" max="15619" width="12.85546875" style="118" customWidth="1"/>
    <col min="15620" max="15622" width="8.7109375" style="118" customWidth="1"/>
    <col min="15623" max="15872" width="9.140625" style="118"/>
    <col min="15873" max="15873" width="46.5703125" style="118" customWidth="1"/>
    <col min="15874" max="15874" width="8.7109375" style="118" customWidth="1"/>
    <col min="15875" max="15875" width="12.85546875" style="118" customWidth="1"/>
    <col min="15876" max="15878" width="8.7109375" style="118" customWidth="1"/>
    <col min="15879" max="16128" width="9.140625" style="118"/>
    <col min="16129" max="16129" width="46.5703125" style="118" customWidth="1"/>
    <col min="16130" max="16130" width="8.7109375" style="118" customWidth="1"/>
    <col min="16131" max="16131" width="12.85546875" style="118" customWidth="1"/>
    <col min="16132" max="16134" width="8.7109375" style="118" customWidth="1"/>
    <col min="16135" max="16384" width="9.140625" style="118"/>
  </cols>
  <sheetData>
    <row r="1" spans="1:8" ht="20.100000000000001" customHeight="1">
      <c r="A1" s="864" t="s">
        <v>405</v>
      </c>
      <c r="B1" s="864"/>
      <c r="C1" s="864"/>
      <c r="D1" s="864"/>
      <c r="E1" s="864"/>
      <c r="F1" s="864"/>
    </row>
    <row r="2" spans="1:8" ht="20.100000000000001" customHeight="1">
      <c r="A2" s="120"/>
      <c r="F2" s="121"/>
    </row>
    <row r="3" spans="1:8" ht="19.5" customHeight="1">
      <c r="A3" s="36"/>
      <c r="B3" s="122"/>
      <c r="C3" s="122"/>
      <c r="D3" s="122"/>
      <c r="E3" s="122"/>
      <c r="F3" s="123" t="s">
        <v>323</v>
      </c>
    </row>
    <row r="4" spans="1:8" ht="27" customHeight="1">
      <c r="B4" s="40">
        <v>2018</v>
      </c>
      <c r="C4" s="472">
        <v>2019</v>
      </c>
      <c r="D4" s="472">
        <v>2020</v>
      </c>
      <c r="E4" s="472">
        <v>2021</v>
      </c>
      <c r="F4" s="734" t="s">
        <v>173</v>
      </c>
    </row>
    <row r="5" spans="1:8" ht="19.5" customHeight="1">
      <c r="C5" s="442"/>
      <c r="F5" s="121"/>
    </row>
    <row r="6" spans="1:8" ht="19.5" customHeight="1">
      <c r="A6" s="124" t="s">
        <v>119</v>
      </c>
      <c r="B6" s="791">
        <v>7272</v>
      </c>
      <c r="C6" s="744">
        <v>7311.58</v>
      </c>
      <c r="D6" s="791">
        <v>7718.3</v>
      </c>
      <c r="E6" s="791">
        <v>7947.7</v>
      </c>
      <c r="F6" s="791">
        <v>8318.68</v>
      </c>
      <c r="H6" s="121"/>
    </row>
    <row r="7" spans="1:8" ht="19.5" customHeight="1">
      <c r="A7" s="124" t="s">
        <v>406</v>
      </c>
      <c r="B7" s="792"/>
      <c r="C7" s="793"/>
      <c r="D7" s="792"/>
      <c r="E7" s="792"/>
      <c r="F7" s="792"/>
      <c r="G7" s="121"/>
    </row>
    <row r="8" spans="1:8" ht="19.5" customHeight="1">
      <c r="A8" s="125" t="s">
        <v>407</v>
      </c>
      <c r="B8" s="792">
        <v>22</v>
      </c>
      <c r="C8" s="792">
        <v>22.58</v>
      </c>
      <c r="D8" s="792">
        <v>23.3</v>
      </c>
      <c r="E8" s="792">
        <v>25.7</v>
      </c>
      <c r="F8" s="793">
        <v>30.68</v>
      </c>
    </row>
    <row r="9" spans="1:8" ht="19.5" customHeight="1">
      <c r="A9" s="125" t="s">
        <v>408</v>
      </c>
      <c r="B9" s="793">
        <v>7250</v>
      </c>
      <c r="C9" s="793">
        <v>7289</v>
      </c>
      <c r="D9" s="793">
        <v>7695</v>
      </c>
      <c r="E9" s="793">
        <v>7922</v>
      </c>
      <c r="F9" s="793">
        <v>8288</v>
      </c>
    </row>
    <row r="10" spans="1:8" ht="19.5" customHeight="1">
      <c r="A10" s="124" t="s">
        <v>392</v>
      </c>
      <c r="B10" s="792"/>
      <c r="C10" s="792"/>
      <c r="D10" s="792"/>
      <c r="E10" s="792"/>
      <c r="F10" s="793"/>
      <c r="G10" s="121"/>
    </row>
    <row r="11" spans="1:8" ht="19.5" customHeight="1">
      <c r="A11" s="125" t="s">
        <v>393</v>
      </c>
      <c r="B11" s="792"/>
      <c r="C11" s="792"/>
      <c r="D11" s="792"/>
      <c r="E11" s="792"/>
      <c r="F11" s="793"/>
    </row>
    <row r="12" spans="1:8" ht="19.5" customHeight="1">
      <c r="A12" s="125" t="s">
        <v>394</v>
      </c>
      <c r="B12" s="793">
        <v>7235.5</v>
      </c>
      <c r="C12" s="793">
        <v>7273.9</v>
      </c>
      <c r="D12" s="793">
        <v>7679.3</v>
      </c>
      <c r="E12" s="793">
        <v>7904.8</v>
      </c>
      <c r="F12" s="794">
        <v>8269.7999999999993</v>
      </c>
      <c r="H12" s="457"/>
    </row>
    <row r="13" spans="1:8" ht="19.5" customHeight="1">
      <c r="A13" s="125" t="s">
        <v>395</v>
      </c>
      <c r="B13" s="792">
        <v>36.5</v>
      </c>
      <c r="C13" s="792">
        <v>37.68</v>
      </c>
      <c r="D13" s="792">
        <v>39</v>
      </c>
      <c r="E13" s="792">
        <v>42.9</v>
      </c>
      <c r="F13" s="794">
        <v>48.9</v>
      </c>
    </row>
    <row r="14" spans="1:8" ht="19.5" customHeight="1">
      <c r="A14" s="458"/>
      <c r="G14" s="121"/>
    </row>
    <row r="15" spans="1:8" ht="20.25" customHeight="1">
      <c r="A15" s="360"/>
    </row>
    <row r="16" spans="1:8" ht="20.25" customHeight="1">
      <c r="A16" s="360"/>
      <c r="F16" s="121"/>
    </row>
    <row r="17" spans="1:6" ht="20.25" customHeight="1">
      <c r="A17" s="126"/>
      <c r="F17" s="121"/>
    </row>
    <row r="18" spans="1:6">
      <c r="F18" s="121"/>
    </row>
    <row r="19" spans="1:6" ht="20.100000000000001" customHeight="1">
      <c r="A19" s="127"/>
    </row>
    <row r="20" spans="1:6" ht="20.100000000000001" customHeight="1">
      <c r="A20" s="127"/>
    </row>
    <row r="21" spans="1:6" ht="20.100000000000001" customHeight="1">
      <c r="A21" s="127"/>
    </row>
    <row r="22" spans="1:6" ht="20.100000000000001" customHeight="1">
      <c r="A22" s="127"/>
    </row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</sheetData>
  <mergeCells count="1">
    <mergeCell ref="A1:F1"/>
  </mergeCells>
  <pageMargins left="0.75" right="0.5" top="0.78" bottom="0.64" header="0.42" footer="0.3"/>
  <pageSetup paperSize="9" orientation="portrait" r:id="rId1"/>
  <headerFooter alignWithMargins="0">
    <oddFooter>&amp;C&amp;"Arial,Regular"&amp;10&amp;P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C00000"/>
  </sheetPr>
  <dimension ref="A1:U29"/>
  <sheetViews>
    <sheetView workbookViewId="0">
      <selection sqref="A1:F29"/>
    </sheetView>
  </sheetViews>
  <sheetFormatPr defaultColWidth="9.140625" defaultRowHeight="15.95" customHeight="1"/>
  <cols>
    <col min="1" max="1" width="43.5703125" style="67" customWidth="1"/>
    <col min="2" max="4" width="9" style="67" customWidth="1"/>
    <col min="5" max="5" width="10" style="67" customWidth="1"/>
    <col min="6" max="6" width="10.7109375" style="67" bestFit="1" customWidth="1"/>
    <col min="7" max="16384" width="9.140625" style="67"/>
  </cols>
  <sheetData>
    <row r="1" spans="1:6" s="76" customFormat="1" ht="18" customHeight="1">
      <c r="A1" s="806" t="s">
        <v>409</v>
      </c>
      <c r="B1" s="806"/>
      <c r="C1" s="806"/>
      <c r="D1" s="806"/>
      <c r="E1" s="806"/>
      <c r="F1" s="806"/>
    </row>
    <row r="2" spans="1:6" ht="22.5" customHeight="1">
      <c r="A2" s="110"/>
      <c r="B2" s="69"/>
      <c r="C2" s="69"/>
      <c r="D2" s="69"/>
      <c r="E2" s="69"/>
    </row>
    <row r="3" spans="1:6" ht="29.25" customHeight="1">
      <c r="A3" s="81"/>
      <c r="B3" s="40">
        <v>2018</v>
      </c>
      <c r="C3" s="472">
        <v>2019</v>
      </c>
      <c r="D3" s="472">
        <v>2020</v>
      </c>
      <c r="E3" s="472">
        <v>2021</v>
      </c>
      <c r="F3" s="734" t="s">
        <v>173</v>
      </c>
    </row>
    <row r="4" spans="1:6" ht="18" customHeight="1">
      <c r="A4" s="81"/>
      <c r="B4" s="61"/>
      <c r="C4" s="61"/>
      <c r="D4" s="61"/>
    </row>
    <row r="5" spans="1:6" ht="18" customHeight="1">
      <c r="A5" s="111" t="s">
        <v>410</v>
      </c>
      <c r="B5" s="372">
        <v>21</v>
      </c>
      <c r="C5" s="372">
        <v>23</v>
      </c>
      <c r="D5" s="115">
        <v>22</v>
      </c>
      <c r="E5" s="115">
        <v>22</v>
      </c>
      <c r="F5" s="115">
        <v>18</v>
      </c>
    </row>
    <row r="6" spans="1:6" ht="18" customHeight="1">
      <c r="A6" s="117" t="s">
        <v>411</v>
      </c>
      <c r="B6" s="373"/>
      <c r="C6" s="373"/>
      <c r="D6" s="363"/>
      <c r="E6" s="363"/>
      <c r="F6" s="363"/>
    </row>
    <row r="7" spans="1:6" customFormat="1" ht="18" customHeight="1">
      <c r="A7" s="89" t="s">
        <v>412</v>
      </c>
      <c r="B7" s="373">
        <v>17</v>
      </c>
      <c r="C7" s="373">
        <v>17</v>
      </c>
      <c r="D7" s="363">
        <v>17</v>
      </c>
      <c r="E7" s="363">
        <v>17</v>
      </c>
      <c r="F7" s="363">
        <v>17</v>
      </c>
    </row>
    <row r="8" spans="1:6" customFormat="1" ht="18" customHeight="1">
      <c r="A8" s="89" t="s">
        <v>413</v>
      </c>
      <c r="B8" s="373">
        <v>4</v>
      </c>
      <c r="C8" s="373">
        <v>6</v>
      </c>
      <c r="D8" s="363">
        <v>5</v>
      </c>
      <c r="E8" s="363">
        <v>5</v>
      </c>
      <c r="F8" s="363">
        <v>1</v>
      </c>
    </row>
    <row r="9" spans="1:6" customFormat="1" ht="18" customHeight="1">
      <c r="A9" s="117" t="s">
        <v>414</v>
      </c>
      <c r="B9" s="363"/>
      <c r="C9" s="363"/>
      <c r="D9" s="363"/>
      <c r="E9" s="363"/>
      <c r="F9" s="363"/>
    </row>
    <row r="10" spans="1:6" customFormat="1" ht="18" customHeight="1">
      <c r="A10" s="89" t="s">
        <v>415</v>
      </c>
      <c r="B10" s="363"/>
      <c r="C10" s="363"/>
      <c r="D10" s="363"/>
      <c r="E10" s="363"/>
      <c r="F10" s="363"/>
    </row>
    <row r="11" spans="1:6" customFormat="1" ht="18" customHeight="1">
      <c r="A11" s="89" t="s">
        <v>416</v>
      </c>
      <c r="B11" s="372"/>
      <c r="C11" s="372"/>
      <c r="D11" s="372"/>
      <c r="E11" s="372"/>
      <c r="F11" s="363"/>
    </row>
    <row r="12" spans="1:6" customFormat="1" ht="18" customHeight="1">
      <c r="A12" s="89" t="s">
        <v>417</v>
      </c>
      <c r="B12" s="363"/>
      <c r="C12" s="363"/>
      <c r="D12" s="363"/>
      <c r="E12" s="363"/>
      <c r="F12" s="363"/>
    </row>
    <row r="13" spans="1:6" ht="18" customHeight="1">
      <c r="A13" s="111" t="s">
        <v>418</v>
      </c>
      <c r="B13" s="372">
        <v>231</v>
      </c>
      <c r="C13" s="372">
        <v>227</v>
      </c>
      <c r="D13" s="115">
        <v>226</v>
      </c>
      <c r="E13" s="115">
        <f>E14+E15</f>
        <v>222</v>
      </c>
      <c r="F13" s="115">
        <v>219</v>
      </c>
    </row>
    <row r="14" spans="1:6" ht="18" customHeight="1">
      <c r="A14" s="89" t="s">
        <v>419</v>
      </c>
      <c r="B14" s="363">
        <v>221</v>
      </c>
      <c r="C14" s="363">
        <v>214</v>
      </c>
      <c r="D14" s="363">
        <v>214</v>
      </c>
      <c r="E14" s="363">
        <v>197</v>
      </c>
      <c r="F14" s="363">
        <v>214</v>
      </c>
    </row>
    <row r="15" spans="1:6" ht="18" customHeight="1">
      <c r="A15" s="89" t="s">
        <v>413</v>
      </c>
      <c r="B15" s="363">
        <v>10</v>
      </c>
      <c r="C15" s="363">
        <v>13</v>
      </c>
      <c r="D15" s="363">
        <v>12</v>
      </c>
      <c r="E15" s="363">
        <v>25</v>
      </c>
      <c r="F15" s="363">
        <v>5</v>
      </c>
    </row>
    <row r="17" spans="1:21" s="108" customFormat="1" ht="18" customHeight="1">
      <c r="B17" s="865" t="s">
        <v>420</v>
      </c>
      <c r="C17" s="865"/>
      <c r="D17" s="865"/>
      <c r="E17" s="865"/>
      <c r="F17" s="865"/>
      <c r="G17" s="390"/>
      <c r="H17" s="390"/>
      <c r="M17" s="390"/>
      <c r="O17" s="114"/>
      <c r="P17" s="114"/>
      <c r="Q17" s="114"/>
      <c r="R17" s="114"/>
      <c r="S17" s="114"/>
      <c r="T17" s="114"/>
      <c r="U17" s="114"/>
    </row>
    <row r="19" spans="1:21" ht="15.95" customHeight="1">
      <c r="A19" s="111" t="s">
        <v>421</v>
      </c>
      <c r="B19" s="741">
        <v>95.454545454545496</v>
      </c>
      <c r="C19" s="741">
        <f>C5/B5*100</f>
        <v>109.52380952380953</v>
      </c>
      <c r="D19" s="741">
        <f>D5/C5*100</f>
        <v>95.652173913043484</v>
      </c>
      <c r="E19" s="741">
        <f>E5/D5*100</f>
        <v>100</v>
      </c>
      <c r="F19" s="741">
        <f>F5/E5*100</f>
        <v>81.818181818181827</v>
      </c>
    </row>
    <row r="20" spans="1:21" ht="18" customHeight="1">
      <c r="A20" s="117" t="s">
        <v>411</v>
      </c>
      <c r="B20" s="353"/>
      <c r="C20" s="353"/>
      <c r="D20" s="353"/>
      <c r="E20" s="353"/>
      <c r="F20" s="353"/>
    </row>
    <row r="21" spans="1:21" customFormat="1" ht="18" customHeight="1">
      <c r="A21" s="89" t="s">
        <v>412</v>
      </c>
      <c r="B21" s="392">
        <v>100</v>
      </c>
      <c r="C21" s="392">
        <f t="shared" ref="C21:F22" si="0">C7/B7*100</f>
        <v>100</v>
      </c>
      <c r="D21" s="392">
        <f t="shared" si="0"/>
        <v>100</v>
      </c>
      <c r="E21" s="392">
        <f t="shared" si="0"/>
        <v>100</v>
      </c>
      <c r="F21" s="392">
        <f t="shared" si="0"/>
        <v>100</v>
      </c>
    </row>
    <row r="22" spans="1:21" customFormat="1" ht="18" customHeight="1">
      <c r="A22" s="89" t="s">
        <v>413</v>
      </c>
      <c r="B22" s="392">
        <v>80</v>
      </c>
      <c r="C22" s="392">
        <f t="shared" si="0"/>
        <v>150</v>
      </c>
      <c r="D22" s="392">
        <f t="shared" si="0"/>
        <v>83.333333333333343</v>
      </c>
      <c r="E22" s="392">
        <f t="shared" si="0"/>
        <v>100</v>
      </c>
      <c r="F22" s="392">
        <f t="shared" si="0"/>
        <v>20</v>
      </c>
    </row>
    <row r="23" spans="1:21" customFormat="1" ht="18" customHeight="1">
      <c r="A23" s="117" t="s">
        <v>414</v>
      </c>
      <c r="B23" s="392"/>
      <c r="C23" s="392"/>
      <c r="D23" s="392"/>
      <c r="E23" s="353"/>
      <c r="F23" s="353"/>
    </row>
    <row r="24" spans="1:21" customFormat="1" ht="18" customHeight="1">
      <c r="A24" s="89" t="s">
        <v>415</v>
      </c>
      <c r="B24" s="392"/>
      <c r="C24" s="392"/>
      <c r="D24" s="392"/>
      <c r="E24" s="353"/>
      <c r="F24" s="353"/>
    </row>
    <row r="25" spans="1:21" customFormat="1" ht="18" customHeight="1">
      <c r="A25" s="89" t="s">
        <v>416</v>
      </c>
      <c r="B25" s="392"/>
      <c r="C25" s="392"/>
      <c r="D25" s="392"/>
      <c r="E25" s="353"/>
      <c r="F25" s="353"/>
    </row>
    <row r="26" spans="1:21" customFormat="1" ht="18" customHeight="1">
      <c r="A26" s="89" t="s">
        <v>417</v>
      </c>
      <c r="B26" s="392"/>
      <c r="C26" s="392"/>
      <c r="D26" s="392"/>
      <c r="E26" s="353"/>
      <c r="F26" s="353"/>
    </row>
    <row r="27" spans="1:21" ht="15.95" customHeight="1">
      <c r="A27" s="111" t="s">
        <v>422</v>
      </c>
      <c r="B27" s="742">
        <v>95.850622406639005</v>
      </c>
      <c r="C27" s="742">
        <f t="shared" ref="C27:F29" si="1">C13/B13*100</f>
        <v>98.268398268398272</v>
      </c>
      <c r="D27" s="742">
        <f t="shared" si="1"/>
        <v>99.559471365638757</v>
      </c>
      <c r="E27" s="742">
        <f t="shared" si="1"/>
        <v>98.230088495575217</v>
      </c>
      <c r="F27" s="742">
        <f t="shared" si="1"/>
        <v>98.648648648648646</v>
      </c>
    </row>
    <row r="28" spans="1:21" ht="15.95" customHeight="1">
      <c r="A28" s="89" t="s">
        <v>419</v>
      </c>
      <c r="B28" s="353">
        <v>96.506550218340621</v>
      </c>
      <c r="C28" s="353">
        <f t="shared" si="1"/>
        <v>96.832579185520359</v>
      </c>
      <c r="D28" s="353">
        <f t="shared" si="1"/>
        <v>100</v>
      </c>
      <c r="E28" s="353">
        <f t="shared" si="1"/>
        <v>92.056074766355138</v>
      </c>
      <c r="F28" s="353">
        <f t="shared" si="1"/>
        <v>108.62944162436547</v>
      </c>
    </row>
    <row r="29" spans="1:21" ht="15.95" customHeight="1">
      <c r="A29" s="89" t="s">
        <v>413</v>
      </c>
      <c r="B29" s="353">
        <v>83.333333333333343</v>
      </c>
      <c r="C29" s="353">
        <f t="shared" si="1"/>
        <v>130</v>
      </c>
      <c r="D29" s="353">
        <f t="shared" si="1"/>
        <v>92.307692307692307</v>
      </c>
      <c r="E29" s="353">
        <f t="shared" si="1"/>
        <v>208.33333333333334</v>
      </c>
      <c r="F29" s="353">
        <f t="shared" si="1"/>
        <v>20</v>
      </c>
    </row>
  </sheetData>
  <mergeCells count="2">
    <mergeCell ref="B17:F17"/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C00000"/>
  </sheetPr>
  <dimension ref="A1:J88"/>
  <sheetViews>
    <sheetView topLeftCell="A8" workbookViewId="0">
      <selection sqref="A1:D21"/>
    </sheetView>
  </sheetViews>
  <sheetFormatPr defaultColWidth="9.140625" defaultRowHeight="15.95" customHeight="1"/>
  <cols>
    <col min="1" max="1" width="38.140625" customWidth="1"/>
    <col min="2" max="2" width="14.5703125" customWidth="1"/>
    <col min="3" max="4" width="17.7109375" customWidth="1"/>
  </cols>
  <sheetData>
    <row r="1" spans="1:10" ht="20.100000000000001" customHeight="1">
      <c r="A1" s="806" t="s">
        <v>685</v>
      </c>
      <c r="B1" s="806"/>
      <c r="C1" s="806"/>
      <c r="D1" s="806"/>
    </row>
    <row r="2" spans="1:10" ht="20.100000000000001" customHeight="1">
      <c r="A2" s="93"/>
      <c r="B2" s="93"/>
      <c r="C2" s="93"/>
      <c r="D2" s="93"/>
    </row>
    <row r="3" spans="1:10" ht="20.100000000000001" customHeight="1">
      <c r="A3" s="51"/>
      <c r="B3" s="51"/>
      <c r="C3" s="51"/>
      <c r="D3" s="58" t="s">
        <v>423</v>
      </c>
    </row>
    <row r="4" spans="1:10" ht="21.75" customHeight="1">
      <c r="B4" s="83" t="s">
        <v>94</v>
      </c>
      <c r="C4" s="818" t="s">
        <v>95</v>
      </c>
      <c r="D4" s="818"/>
      <c r="J4" s="116"/>
    </row>
    <row r="5" spans="1:10" ht="21.75" customHeight="1">
      <c r="B5" s="72" t="s">
        <v>96</v>
      </c>
      <c r="C5" s="72" t="s">
        <v>412</v>
      </c>
      <c r="D5" s="72" t="s">
        <v>413</v>
      </c>
    </row>
    <row r="6" spans="1:10" ht="20.100000000000001" customHeight="1">
      <c r="A6" s="54" t="s">
        <v>174</v>
      </c>
      <c r="B6" s="638">
        <f>SUM(B7:B21)</f>
        <v>18</v>
      </c>
      <c r="C6" s="638">
        <f>SUM(C7:C21)</f>
        <v>17</v>
      </c>
      <c r="D6" s="638">
        <f>SUM(D7:D21)</f>
        <v>1</v>
      </c>
      <c r="E6" s="66"/>
      <c r="F6" s="66"/>
      <c r="G6" s="66"/>
    </row>
    <row r="7" spans="1:10" ht="20.100000000000001" customHeight="1">
      <c r="A7" t="s">
        <v>102</v>
      </c>
      <c r="B7" s="55">
        <f>C7+D7</f>
        <v>1</v>
      </c>
      <c r="C7" s="55">
        <v>1</v>
      </c>
      <c r="D7" s="55"/>
      <c r="E7" s="64"/>
      <c r="F7" s="64"/>
      <c r="G7" s="64"/>
    </row>
    <row r="8" spans="1:10" ht="20.100000000000001" customHeight="1">
      <c r="A8" t="s">
        <v>103</v>
      </c>
      <c r="B8" s="55">
        <f t="shared" ref="B8:B21" si="0">C8+D8</f>
        <v>1</v>
      </c>
      <c r="C8" s="55">
        <v>1</v>
      </c>
      <c r="D8" s="55"/>
      <c r="E8" s="64"/>
      <c r="F8" s="64"/>
      <c r="G8" s="64"/>
    </row>
    <row r="9" spans="1:10" ht="20.100000000000001" customHeight="1">
      <c r="A9" t="s">
        <v>104</v>
      </c>
      <c r="B9" s="55">
        <f t="shared" si="0"/>
        <v>1</v>
      </c>
      <c r="C9" s="55">
        <v>1</v>
      </c>
      <c r="D9" s="55"/>
      <c r="E9" s="64"/>
      <c r="F9" s="64"/>
      <c r="G9" s="64"/>
    </row>
    <row r="10" spans="1:10" ht="20.100000000000001" customHeight="1">
      <c r="A10" t="s">
        <v>105</v>
      </c>
      <c r="B10" s="55">
        <f t="shared" si="0"/>
        <v>1</v>
      </c>
      <c r="C10" s="55">
        <v>1</v>
      </c>
      <c r="D10" s="55"/>
      <c r="E10" s="64"/>
      <c r="F10" s="64"/>
      <c r="G10" s="64"/>
    </row>
    <row r="11" spans="1:10" ht="20.100000000000001" customHeight="1">
      <c r="A11" t="s">
        <v>106</v>
      </c>
      <c r="B11" s="55">
        <f t="shared" si="0"/>
        <v>1</v>
      </c>
      <c r="C11" s="55">
        <v>1</v>
      </c>
      <c r="D11" s="55"/>
      <c r="E11" s="64"/>
      <c r="F11" s="64"/>
      <c r="G11" s="64"/>
    </row>
    <row r="12" spans="1:10" ht="20.100000000000001" customHeight="1">
      <c r="A12" t="s">
        <v>107</v>
      </c>
      <c r="B12" s="55">
        <f t="shared" si="0"/>
        <v>1</v>
      </c>
      <c r="C12" s="55">
        <v>1</v>
      </c>
      <c r="D12" s="55"/>
      <c r="E12" s="64"/>
      <c r="F12" s="64"/>
      <c r="G12" s="64"/>
    </row>
    <row r="13" spans="1:10" ht="20.100000000000001" customHeight="1">
      <c r="A13" t="s">
        <v>108</v>
      </c>
      <c r="B13" s="55">
        <f t="shared" si="0"/>
        <v>2</v>
      </c>
      <c r="C13" s="55">
        <v>1</v>
      </c>
      <c r="D13" s="55">
        <v>1</v>
      </c>
      <c r="E13" s="64"/>
      <c r="F13" s="64"/>
      <c r="G13" s="64"/>
    </row>
    <row r="14" spans="1:10" ht="20.100000000000001" customHeight="1">
      <c r="A14" t="s">
        <v>109</v>
      </c>
      <c r="B14" s="55">
        <f t="shared" si="0"/>
        <v>1</v>
      </c>
      <c r="C14" s="55">
        <v>1</v>
      </c>
      <c r="D14" s="55"/>
      <c r="E14" s="64"/>
      <c r="F14" s="64"/>
      <c r="G14" s="64"/>
    </row>
    <row r="15" spans="1:10" ht="20.100000000000001" customHeight="1">
      <c r="A15" t="s">
        <v>110</v>
      </c>
      <c r="B15" s="55">
        <f t="shared" si="0"/>
        <v>2</v>
      </c>
      <c r="C15" s="55">
        <v>2</v>
      </c>
      <c r="D15" s="55"/>
      <c r="E15" s="64"/>
      <c r="F15" s="64"/>
      <c r="G15" s="64"/>
    </row>
    <row r="16" spans="1:10" ht="20.100000000000001" customHeight="1">
      <c r="A16" t="s">
        <v>111</v>
      </c>
      <c r="B16" s="55">
        <f t="shared" si="0"/>
        <v>2</v>
      </c>
      <c r="C16" s="55">
        <v>2</v>
      </c>
      <c r="D16" s="55"/>
      <c r="E16" s="64"/>
      <c r="F16" s="64"/>
      <c r="G16" s="64"/>
    </row>
    <row r="17" spans="1:7" ht="20.100000000000001" customHeight="1">
      <c r="A17" t="s">
        <v>112</v>
      </c>
      <c r="B17" s="55">
        <f t="shared" si="0"/>
        <v>1</v>
      </c>
      <c r="C17" s="55">
        <v>1</v>
      </c>
      <c r="D17" s="55"/>
      <c r="E17" s="64"/>
      <c r="F17" s="64"/>
      <c r="G17" s="64"/>
    </row>
    <row r="18" spans="1:7" ht="20.100000000000001" customHeight="1">
      <c r="A18" t="s">
        <v>113</v>
      </c>
      <c r="B18" s="55">
        <f t="shared" si="0"/>
        <v>1</v>
      </c>
      <c r="C18" s="55">
        <v>1</v>
      </c>
      <c r="D18" s="55"/>
      <c r="E18" s="64"/>
      <c r="F18" s="64"/>
      <c r="G18" s="64"/>
    </row>
    <row r="19" spans="1:7" ht="20.100000000000001" customHeight="1">
      <c r="A19" s="75" t="s">
        <v>114</v>
      </c>
      <c r="B19" s="55">
        <f t="shared" si="0"/>
        <v>1</v>
      </c>
      <c r="C19" s="55">
        <v>1</v>
      </c>
      <c r="D19" s="55"/>
      <c r="E19" s="64"/>
      <c r="F19" s="64"/>
      <c r="G19" s="64"/>
    </row>
    <row r="20" spans="1:7" ht="20.100000000000001" customHeight="1">
      <c r="A20" s="75" t="s">
        <v>115</v>
      </c>
      <c r="B20" s="55">
        <f t="shared" si="0"/>
        <v>1</v>
      </c>
      <c r="C20" s="55">
        <v>1</v>
      </c>
      <c r="D20" s="55"/>
      <c r="E20" s="64"/>
      <c r="F20" s="64"/>
      <c r="G20" s="64"/>
    </row>
    <row r="21" spans="1:7" ht="20.100000000000001" customHeight="1">
      <c r="A21" t="s">
        <v>116</v>
      </c>
      <c r="B21" s="55">
        <f t="shared" si="0"/>
        <v>1</v>
      </c>
      <c r="C21" s="55">
        <v>1</v>
      </c>
      <c r="D21" s="55"/>
      <c r="E21" s="64"/>
      <c r="F21" s="64"/>
      <c r="G21" s="64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C00000"/>
  </sheetPr>
  <dimension ref="A1:F81"/>
  <sheetViews>
    <sheetView topLeftCell="A12" workbookViewId="0">
      <selection sqref="A1:D21"/>
    </sheetView>
  </sheetViews>
  <sheetFormatPr defaultColWidth="9.140625" defaultRowHeight="15.95" customHeight="1"/>
  <cols>
    <col min="1" max="1" width="38.140625" customWidth="1"/>
    <col min="2" max="2" width="14.5703125" customWidth="1"/>
    <col min="3" max="4" width="17.7109375" customWidth="1"/>
  </cols>
  <sheetData>
    <row r="1" spans="1:6" ht="20.100000000000001" customHeight="1">
      <c r="A1" s="806" t="s">
        <v>686</v>
      </c>
      <c r="B1" s="806"/>
      <c r="C1" s="806"/>
      <c r="D1" s="806"/>
    </row>
    <row r="2" spans="1:6" ht="20.100000000000001" customHeight="1">
      <c r="A2" s="107"/>
      <c r="B2" s="93"/>
      <c r="C2" s="93"/>
      <c r="D2" s="93"/>
    </row>
    <row r="3" spans="1:6" ht="20.100000000000001" customHeight="1">
      <c r="A3" s="51"/>
      <c r="B3" s="51"/>
      <c r="C3" s="51"/>
      <c r="D3" s="58" t="s">
        <v>424</v>
      </c>
    </row>
    <row r="4" spans="1:6" ht="20.100000000000001" customHeight="1">
      <c r="B4" s="70" t="s">
        <v>94</v>
      </c>
      <c r="C4" s="818" t="s">
        <v>95</v>
      </c>
      <c r="D4" s="818"/>
    </row>
    <row r="5" spans="1:6" ht="20.100000000000001" customHeight="1">
      <c r="B5" s="72" t="s">
        <v>96</v>
      </c>
      <c r="C5" s="72" t="s">
        <v>412</v>
      </c>
      <c r="D5" s="72" t="s">
        <v>413</v>
      </c>
    </row>
    <row r="6" spans="1:6" ht="20.100000000000001" customHeight="1">
      <c r="A6" s="54" t="s">
        <v>174</v>
      </c>
      <c r="B6" s="115">
        <f>SUM(B7:B21)</f>
        <v>219</v>
      </c>
      <c r="C6" s="115">
        <f>SUM(C7:C21)</f>
        <v>214</v>
      </c>
      <c r="D6" s="115">
        <f>SUM(D7:D21)</f>
        <v>5</v>
      </c>
      <c r="E6" s="115"/>
      <c r="F6" s="66"/>
    </row>
    <row r="7" spans="1:6" ht="20.100000000000001" customHeight="1">
      <c r="A7" t="s">
        <v>102</v>
      </c>
      <c r="B7" s="55">
        <f>C7+D7</f>
        <v>12</v>
      </c>
      <c r="C7" s="364">
        <v>12</v>
      </c>
      <c r="D7" s="55"/>
      <c r="E7" s="64"/>
      <c r="F7" s="64"/>
    </row>
    <row r="8" spans="1:6" ht="20.100000000000001" customHeight="1">
      <c r="A8" t="s">
        <v>103</v>
      </c>
      <c r="B8" s="55">
        <f t="shared" ref="B8:B21" si="0">C8+D8</f>
        <v>13</v>
      </c>
      <c r="C8" s="364">
        <v>13</v>
      </c>
      <c r="D8" s="55"/>
      <c r="E8" s="64"/>
      <c r="F8" s="64"/>
    </row>
    <row r="9" spans="1:6" ht="20.100000000000001" customHeight="1">
      <c r="A9" t="s">
        <v>104</v>
      </c>
      <c r="B9" s="55">
        <f t="shared" si="0"/>
        <v>8</v>
      </c>
      <c r="C9" s="364">
        <v>8</v>
      </c>
      <c r="D9" s="55"/>
      <c r="E9" s="64"/>
      <c r="F9" s="64"/>
    </row>
    <row r="10" spans="1:6" ht="20.100000000000001" customHeight="1">
      <c r="A10" t="s">
        <v>105</v>
      </c>
      <c r="B10" s="55">
        <f t="shared" si="0"/>
        <v>8</v>
      </c>
      <c r="C10" s="364">
        <v>8</v>
      </c>
      <c r="D10" s="55"/>
      <c r="E10" s="64"/>
      <c r="F10" s="64"/>
    </row>
    <row r="11" spans="1:6" ht="20.100000000000001" customHeight="1">
      <c r="A11" t="s">
        <v>106</v>
      </c>
      <c r="B11" s="55">
        <f t="shared" si="0"/>
        <v>13</v>
      </c>
      <c r="C11" s="364">
        <v>13</v>
      </c>
      <c r="D11" s="55"/>
      <c r="E11" s="64"/>
      <c r="F11" s="64"/>
    </row>
    <row r="12" spans="1:6" ht="20.100000000000001" customHeight="1">
      <c r="A12" t="s">
        <v>107</v>
      </c>
      <c r="B12" s="55">
        <f t="shared" si="0"/>
        <v>16</v>
      </c>
      <c r="C12" s="364">
        <v>16</v>
      </c>
      <c r="D12" s="55"/>
      <c r="E12" s="64"/>
      <c r="F12" s="64"/>
    </row>
    <row r="13" spans="1:6" ht="20.100000000000001" customHeight="1">
      <c r="A13" t="s">
        <v>108</v>
      </c>
      <c r="B13" s="55">
        <f t="shared" si="0"/>
        <v>21</v>
      </c>
      <c r="C13" s="364">
        <v>16</v>
      </c>
      <c r="D13" s="55">
        <v>5</v>
      </c>
      <c r="E13" s="64"/>
      <c r="F13" s="64"/>
    </row>
    <row r="14" spans="1:6" ht="20.100000000000001" customHeight="1">
      <c r="A14" t="s">
        <v>109</v>
      </c>
      <c r="B14" s="55">
        <f t="shared" si="0"/>
        <v>6</v>
      </c>
      <c r="C14" s="364">
        <v>6</v>
      </c>
      <c r="D14" s="55"/>
      <c r="E14" s="64"/>
      <c r="F14" s="64"/>
    </row>
    <row r="15" spans="1:6" ht="20.100000000000001" customHeight="1">
      <c r="A15" t="s">
        <v>110</v>
      </c>
      <c r="B15" s="55">
        <f t="shared" si="0"/>
        <v>23</v>
      </c>
      <c r="C15" s="364">
        <v>23</v>
      </c>
      <c r="D15" s="55"/>
      <c r="E15" s="64"/>
      <c r="F15" s="64"/>
    </row>
    <row r="16" spans="1:6" ht="20.100000000000001" customHeight="1">
      <c r="A16" t="s">
        <v>111</v>
      </c>
      <c r="B16" s="55">
        <f t="shared" si="0"/>
        <v>17</v>
      </c>
      <c r="C16" s="364">
        <v>17</v>
      </c>
      <c r="D16" s="55"/>
      <c r="E16" s="64"/>
      <c r="F16" s="64"/>
    </row>
    <row r="17" spans="1:6" ht="20.100000000000001" customHeight="1">
      <c r="A17" t="s">
        <v>112</v>
      </c>
      <c r="B17" s="55">
        <f t="shared" si="0"/>
        <v>14</v>
      </c>
      <c r="C17" s="364">
        <v>14</v>
      </c>
      <c r="D17" s="55"/>
      <c r="E17" s="64"/>
      <c r="F17" s="64"/>
    </row>
    <row r="18" spans="1:6" ht="20.100000000000001" customHeight="1">
      <c r="A18" t="s">
        <v>113</v>
      </c>
      <c r="B18" s="55">
        <f t="shared" si="0"/>
        <v>18</v>
      </c>
      <c r="C18" s="364">
        <v>18</v>
      </c>
      <c r="D18" s="55"/>
      <c r="E18" s="64"/>
      <c r="F18" s="64"/>
    </row>
    <row r="19" spans="1:6" ht="20.100000000000001" customHeight="1">
      <c r="A19" s="75" t="s">
        <v>114</v>
      </c>
      <c r="B19" s="55">
        <f t="shared" si="0"/>
        <v>21</v>
      </c>
      <c r="C19" s="364">
        <v>21</v>
      </c>
      <c r="D19" s="55"/>
      <c r="E19" s="64"/>
      <c r="F19" s="64"/>
    </row>
    <row r="20" spans="1:6" ht="20.100000000000001" customHeight="1">
      <c r="A20" s="75" t="s">
        <v>115</v>
      </c>
      <c r="B20" s="55">
        <f t="shared" si="0"/>
        <v>14</v>
      </c>
      <c r="C20" s="364">
        <v>14</v>
      </c>
      <c r="D20" s="55"/>
      <c r="E20" s="64"/>
      <c r="F20" s="64"/>
    </row>
    <row r="21" spans="1:6" ht="20.100000000000001" customHeight="1">
      <c r="A21" t="s">
        <v>116</v>
      </c>
      <c r="B21" s="55">
        <f t="shared" si="0"/>
        <v>15</v>
      </c>
      <c r="C21" s="364">
        <v>15</v>
      </c>
      <c r="D21" s="55"/>
      <c r="E21" s="64"/>
      <c r="F21" s="64"/>
    </row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rgb="FFC00000"/>
  </sheetPr>
  <dimension ref="A1:V30"/>
  <sheetViews>
    <sheetView topLeftCell="A11" workbookViewId="0">
      <selection sqref="A1:F30"/>
    </sheetView>
  </sheetViews>
  <sheetFormatPr defaultColWidth="9.140625" defaultRowHeight="15.95" customHeight="1"/>
  <cols>
    <col min="1" max="1" width="43.5703125" style="67" customWidth="1"/>
    <col min="2" max="5" width="9" style="67" customWidth="1"/>
    <col min="6" max="6" width="10" style="67" customWidth="1"/>
    <col min="7" max="16384" width="9.140625" style="67"/>
  </cols>
  <sheetData>
    <row r="1" spans="1:6" s="76" customFormat="1" ht="18" customHeight="1">
      <c r="A1" s="806" t="s">
        <v>425</v>
      </c>
      <c r="B1" s="806"/>
      <c r="C1" s="806"/>
      <c r="D1" s="806"/>
      <c r="E1" s="806"/>
      <c r="F1" s="806"/>
    </row>
    <row r="2" spans="1:6" s="76" customFormat="1" ht="18" customHeight="1">
      <c r="A2" s="109"/>
      <c r="B2" s="35"/>
      <c r="C2" s="35"/>
      <c r="D2" s="35"/>
      <c r="E2" s="35"/>
      <c r="F2" s="35"/>
    </row>
    <row r="3" spans="1:6" ht="22.5" customHeight="1">
      <c r="A3" s="110"/>
      <c r="B3" s="69"/>
      <c r="C3" s="69"/>
      <c r="D3" s="69"/>
      <c r="E3" s="69"/>
      <c r="F3" s="58" t="s">
        <v>166</v>
      </c>
    </row>
    <row r="4" spans="1:6" ht="29.25" customHeight="1">
      <c r="A4" s="81"/>
      <c r="B4" s="40">
        <v>2018</v>
      </c>
      <c r="C4" s="472">
        <v>2019</v>
      </c>
      <c r="D4" s="472">
        <v>2020</v>
      </c>
      <c r="E4" s="472">
        <v>2021</v>
      </c>
      <c r="F4" s="472" t="s">
        <v>173</v>
      </c>
    </row>
    <row r="5" spans="1:6" ht="18" customHeight="1">
      <c r="A5" s="81"/>
      <c r="B5" s="61"/>
      <c r="C5" s="61"/>
      <c r="D5" s="61"/>
    </row>
    <row r="6" spans="1:6" ht="18" customHeight="1">
      <c r="A6" s="111" t="s">
        <v>119</v>
      </c>
      <c r="B6" s="376">
        <v>636</v>
      </c>
      <c r="C6" s="376">
        <v>434</v>
      </c>
      <c r="D6" s="115">
        <f>D8+D9</f>
        <v>383</v>
      </c>
      <c r="E6" s="115">
        <f>E8+E9</f>
        <v>385</v>
      </c>
      <c r="F6" s="115">
        <v>375</v>
      </c>
    </row>
    <row r="7" spans="1:6" ht="15.95" customHeight="1">
      <c r="A7" s="92" t="s">
        <v>426</v>
      </c>
      <c r="B7" s="363">
        <v>636</v>
      </c>
      <c r="C7" s="363">
        <v>434</v>
      </c>
      <c r="D7" s="363">
        <v>411</v>
      </c>
      <c r="E7" s="363">
        <v>414</v>
      </c>
      <c r="F7" s="55">
        <v>375</v>
      </c>
    </row>
    <row r="8" spans="1:6" ht="15.95" customHeight="1">
      <c r="A8" s="62" t="s">
        <v>411</v>
      </c>
      <c r="B8" s="363"/>
      <c r="C8" s="363"/>
      <c r="D8" s="363"/>
      <c r="E8" s="363"/>
      <c r="F8" s="55"/>
    </row>
    <row r="9" spans="1:6" ht="15.95" customHeight="1">
      <c r="A9" s="89" t="s">
        <v>412</v>
      </c>
      <c r="B9" s="363">
        <v>610</v>
      </c>
      <c r="C9" s="363">
        <v>408</v>
      </c>
      <c r="D9" s="363">
        <v>383</v>
      </c>
      <c r="E9" s="363">
        <v>385</v>
      </c>
      <c r="F9" s="55">
        <v>372</v>
      </c>
    </row>
    <row r="10" spans="1:6" ht="15.95" customHeight="1">
      <c r="A10" s="89" t="s">
        <v>413</v>
      </c>
      <c r="B10" s="363">
        <v>26</v>
      </c>
      <c r="C10" s="363">
        <v>26</v>
      </c>
      <c r="D10" s="363">
        <v>28</v>
      </c>
      <c r="E10" s="363">
        <v>29</v>
      </c>
      <c r="F10" s="55">
        <v>3</v>
      </c>
    </row>
    <row r="11" spans="1:6" ht="15.95" customHeight="1">
      <c r="A11" s="62" t="s">
        <v>160</v>
      </c>
      <c r="B11" s="55"/>
      <c r="C11" s="55"/>
      <c r="D11" s="55"/>
      <c r="E11" s="55"/>
      <c r="F11" s="55"/>
    </row>
    <row r="12" spans="1:6" ht="15.95" customHeight="1">
      <c r="A12" s="89" t="s">
        <v>162</v>
      </c>
      <c r="B12" s="113"/>
      <c r="C12" s="113"/>
      <c r="D12" s="65"/>
      <c r="E12" s="65"/>
      <c r="F12" s="55"/>
    </row>
    <row r="13" spans="1:6" ht="15.95" customHeight="1">
      <c r="A13" s="89" t="s">
        <v>163</v>
      </c>
      <c r="B13" s="113"/>
      <c r="C13" s="113"/>
      <c r="D13" s="65"/>
      <c r="E13" s="65"/>
      <c r="F13" s="55">
        <v>375</v>
      </c>
    </row>
    <row r="14" spans="1:6" ht="15.95" customHeight="1">
      <c r="A14" s="62" t="s">
        <v>414</v>
      </c>
      <c r="B14" s="55"/>
      <c r="C14" s="55"/>
      <c r="D14" s="55"/>
      <c r="E14" s="55"/>
      <c r="F14" s="55"/>
    </row>
    <row r="15" spans="1:6" ht="15.95" customHeight="1">
      <c r="A15" s="89" t="s">
        <v>415</v>
      </c>
      <c r="B15" s="65"/>
      <c r="C15" s="65"/>
      <c r="D15" s="65"/>
      <c r="E15" s="65"/>
      <c r="F15" s="55">
        <v>35</v>
      </c>
    </row>
    <row r="16" spans="1:6" ht="15.95" customHeight="1">
      <c r="A16" s="89" t="s">
        <v>416</v>
      </c>
      <c r="B16" s="65"/>
      <c r="C16" s="65"/>
      <c r="D16" s="65"/>
      <c r="E16" s="65"/>
      <c r="F16" s="55">
        <v>340</v>
      </c>
    </row>
    <row r="17" spans="1:22" ht="15.95" customHeight="1">
      <c r="A17" s="89"/>
      <c r="B17" s="65"/>
      <c r="C17" s="65"/>
      <c r="D17" s="65"/>
      <c r="E17" s="65"/>
      <c r="F17" s="55"/>
    </row>
    <row r="18" spans="1:22" s="108" customFormat="1" ht="18" customHeight="1">
      <c r="B18" s="865" t="s">
        <v>420</v>
      </c>
      <c r="C18" s="865"/>
      <c r="D18" s="865"/>
      <c r="E18" s="865"/>
      <c r="F18" s="865"/>
      <c r="G18" s="390"/>
      <c r="H18" s="390"/>
      <c r="I18" s="390"/>
      <c r="N18" s="390"/>
      <c r="P18" s="114"/>
      <c r="Q18" s="114"/>
      <c r="R18" s="114"/>
      <c r="S18" s="114"/>
      <c r="T18" s="114"/>
      <c r="U18" s="114"/>
      <c r="V18" s="114"/>
    </row>
    <row r="20" spans="1:22" ht="15.95" customHeight="1">
      <c r="A20" s="111" t="s">
        <v>119</v>
      </c>
      <c r="B20" s="742">
        <v>100.31545741324921</v>
      </c>
      <c r="C20" s="742">
        <f>C6/B6*100</f>
        <v>68.238993710691815</v>
      </c>
      <c r="D20" s="742">
        <f>D6/C6*100</f>
        <v>88.248847926267288</v>
      </c>
      <c r="E20" s="742">
        <f>E6/D6*100</f>
        <v>100.52219321148826</v>
      </c>
      <c r="F20" s="742">
        <f>F6/E6*100</f>
        <v>97.402597402597408</v>
      </c>
    </row>
    <row r="21" spans="1:22" ht="15.95" customHeight="1">
      <c r="A21" s="92" t="s">
        <v>426</v>
      </c>
      <c r="B21" s="742">
        <v>100.31545741324921</v>
      </c>
      <c r="C21" s="742">
        <f>C6/B6*100</f>
        <v>68.238993710691815</v>
      </c>
      <c r="D21" s="742">
        <f>D6/C6*100</f>
        <v>88.248847926267288</v>
      </c>
      <c r="E21" s="742">
        <f>E6/D6*100</f>
        <v>100.52219321148826</v>
      </c>
      <c r="F21" s="742">
        <f>F6/E6*100</f>
        <v>97.402597402597408</v>
      </c>
    </row>
    <row r="22" spans="1:22" ht="15.95" customHeight="1">
      <c r="A22" s="62" t="s">
        <v>411</v>
      </c>
      <c r="B22" s="353"/>
      <c r="C22" s="353"/>
      <c r="D22" s="353"/>
      <c r="E22" s="353"/>
      <c r="F22" s="353"/>
    </row>
    <row r="23" spans="1:22" ht="15.95" customHeight="1">
      <c r="A23" s="89" t="s">
        <v>412</v>
      </c>
      <c r="B23" s="353">
        <v>101.32890365448506</v>
      </c>
      <c r="C23" s="353">
        <f t="shared" ref="C23:F24" si="0">C9/B9*100</f>
        <v>66.885245901639351</v>
      </c>
      <c r="D23" s="353">
        <f t="shared" si="0"/>
        <v>93.872549019607845</v>
      </c>
      <c r="E23" s="353">
        <f t="shared" si="0"/>
        <v>100.52219321148826</v>
      </c>
      <c r="F23" s="353">
        <f>F9/E9*100</f>
        <v>96.623376623376629</v>
      </c>
    </row>
    <row r="24" spans="1:22" ht="15.95" customHeight="1">
      <c r="A24" s="89" t="s">
        <v>413</v>
      </c>
      <c r="B24" s="353">
        <v>81.25</v>
      </c>
      <c r="C24" s="353">
        <f t="shared" si="0"/>
        <v>100</v>
      </c>
      <c r="D24" s="353">
        <f t="shared" si="0"/>
        <v>107.69230769230769</v>
      </c>
      <c r="E24" s="353">
        <f t="shared" si="0"/>
        <v>103.57142857142858</v>
      </c>
      <c r="F24" s="353">
        <f t="shared" si="0"/>
        <v>10.344827586206897</v>
      </c>
    </row>
    <row r="25" spans="1:22" ht="15.95" customHeight="1">
      <c r="A25" s="62" t="s">
        <v>160</v>
      </c>
      <c r="B25" s="353"/>
      <c r="C25" s="353"/>
      <c r="D25" s="353"/>
      <c r="E25" s="353"/>
      <c r="F25" s="353"/>
    </row>
    <row r="26" spans="1:22" ht="15.95" customHeight="1">
      <c r="A26" s="89" t="s">
        <v>162</v>
      </c>
      <c r="B26" s="353"/>
      <c r="C26" s="353"/>
      <c r="D26" s="353"/>
      <c r="E26" s="353"/>
      <c r="F26" s="353"/>
    </row>
    <row r="27" spans="1:22" ht="15.95" customHeight="1">
      <c r="A27" s="89" t="s">
        <v>163</v>
      </c>
      <c r="B27" s="353"/>
      <c r="C27" s="353"/>
      <c r="D27" s="353"/>
      <c r="E27" s="353"/>
      <c r="F27" s="353"/>
    </row>
    <row r="28" spans="1:22" ht="15.95" customHeight="1">
      <c r="A28" s="62" t="s">
        <v>414</v>
      </c>
      <c r="B28" s="353"/>
      <c r="C28" s="353"/>
      <c r="D28" s="353"/>
      <c r="E28" s="353"/>
      <c r="F28" s="353"/>
    </row>
    <row r="29" spans="1:22" ht="15.95" customHeight="1">
      <c r="A29" s="89" t="s">
        <v>415</v>
      </c>
      <c r="B29" s="353"/>
      <c r="C29" s="353"/>
      <c r="D29" s="353"/>
      <c r="E29" s="353"/>
      <c r="F29" s="353"/>
    </row>
    <row r="30" spans="1:22" ht="15.95" customHeight="1">
      <c r="A30" s="89" t="s">
        <v>416</v>
      </c>
      <c r="B30" s="353"/>
      <c r="C30" s="353"/>
      <c r="D30" s="353"/>
      <c r="E30" s="353"/>
      <c r="F30" s="353"/>
    </row>
  </sheetData>
  <mergeCells count="2">
    <mergeCell ref="B18:F18"/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</sheetPr>
  <dimension ref="A1:G31"/>
  <sheetViews>
    <sheetView topLeftCell="A10" workbookViewId="0">
      <selection sqref="A1:G28"/>
    </sheetView>
  </sheetViews>
  <sheetFormatPr defaultColWidth="9" defaultRowHeight="12.75"/>
  <cols>
    <col min="1" max="1" width="21.85546875" customWidth="1"/>
    <col min="3" max="4" width="11" customWidth="1"/>
    <col min="5" max="5" width="2.28515625" customWidth="1"/>
    <col min="6" max="6" width="15.85546875" customWidth="1"/>
    <col min="7" max="7" width="16.28515625" customWidth="1"/>
  </cols>
  <sheetData>
    <row r="1" spans="1:7" ht="20.100000000000001" customHeight="1">
      <c r="A1" s="816" t="s">
        <v>159</v>
      </c>
      <c r="B1" s="816"/>
      <c r="C1" s="816"/>
      <c r="D1" s="816"/>
      <c r="E1" s="816"/>
      <c r="F1" s="816"/>
      <c r="G1" s="816"/>
    </row>
    <row r="2" spans="1:7" ht="20.100000000000001" customHeight="1">
      <c r="A2" s="474"/>
      <c r="B2" s="51"/>
      <c r="C2" s="51"/>
      <c r="D2" s="51"/>
      <c r="E2" s="51"/>
      <c r="F2" s="51"/>
      <c r="G2" s="80"/>
    </row>
    <row r="3" spans="1:7" ht="15.95" customHeight="1">
      <c r="A3" s="67"/>
      <c r="B3" s="70" t="s">
        <v>94</v>
      </c>
      <c r="C3" s="817" t="s">
        <v>160</v>
      </c>
      <c r="D3" s="817"/>
      <c r="E3" s="67"/>
      <c r="F3" s="818" t="s">
        <v>161</v>
      </c>
      <c r="G3" s="818"/>
    </row>
    <row r="4" spans="1:7" ht="15.95" customHeight="1">
      <c r="A4" s="67"/>
      <c r="B4" s="72" t="s">
        <v>96</v>
      </c>
      <c r="C4" s="266" t="s">
        <v>162</v>
      </c>
      <c r="D4" s="266" t="s">
        <v>163</v>
      </c>
      <c r="E4" s="72"/>
      <c r="F4" s="72" t="s">
        <v>164</v>
      </c>
      <c r="G4" s="72" t="s">
        <v>165</v>
      </c>
    </row>
    <row r="5" spans="1:7" ht="15.95" customHeight="1">
      <c r="A5" s="67"/>
      <c r="B5" s="67"/>
      <c r="C5" s="475"/>
      <c r="D5" s="475"/>
      <c r="E5" s="476"/>
      <c r="F5" s="67"/>
      <c r="G5" s="67"/>
    </row>
    <row r="6" spans="1:7" ht="15.95" customHeight="1">
      <c r="A6" s="67"/>
      <c r="B6" s="67"/>
      <c r="C6" s="814" t="s">
        <v>166</v>
      </c>
      <c r="D6" s="815"/>
      <c r="E6" s="815"/>
      <c r="F6" s="815"/>
      <c r="G6" s="67"/>
    </row>
    <row r="7" spans="1:7" ht="15.95" customHeight="1">
      <c r="A7" s="70" t="s">
        <v>167</v>
      </c>
      <c r="B7" s="556">
        <f t="shared" ref="B7:B11" si="0">C7+D7</f>
        <v>191406</v>
      </c>
      <c r="C7" s="477">
        <v>98853</v>
      </c>
      <c r="D7" s="477">
        <v>92553</v>
      </c>
      <c r="E7" s="557"/>
      <c r="F7" s="477">
        <v>21041</v>
      </c>
      <c r="G7" s="477">
        <v>170365</v>
      </c>
    </row>
    <row r="8" spans="1:7" ht="15.95" customHeight="1">
      <c r="A8" s="70" t="s">
        <v>168</v>
      </c>
      <c r="B8" s="556">
        <f t="shared" si="0"/>
        <v>190796</v>
      </c>
      <c r="C8" s="91">
        <v>98318</v>
      </c>
      <c r="D8" s="91">
        <v>92478</v>
      </c>
      <c r="E8" s="557"/>
      <c r="F8" s="91">
        <v>21380</v>
      </c>
      <c r="G8" s="91">
        <v>169416</v>
      </c>
    </row>
    <row r="9" spans="1:7" ht="15.95" customHeight="1">
      <c r="A9" s="70" t="s">
        <v>169</v>
      </c>
      <c r="B9" s="556">
        <f t="shared" si="0"/>
        <v>187798</v>
      </c>
      <c r="C9" s="479">
        <v>93846</v>
      </c>
      <c r="D9" s="479">
        <v>93952</v>
      </c>
      <c r="E9" s="557"/>
      <c r="F9" s="479">
        <v>21736</v>
      </c>
      <c r="G9" s="479">
        <v>166062</v>
      </c>
    </row>
    <row r="10" spans="1:7" ht="15.95" customHeight="1">
      <c r="A10" s="70" t="s">
        <v>170</v>
      </c>
      <c r="B10" s="556">
        <f t="shared" si="0"/>
        <v>187187</v>
      </c>
      <c r="C10" s="479">
        <v>94274</v>
      </c>
      <c r="D10" s="479">
        <v>92913</v>
      </c>
      <c r="E10" s="557"/>
      <c r="F10" s="479">
        <v>21530</v>
      </c>
      <c r="G10" s="479">
        <v>165657</v>
      </c>
    </row>
    <row r="11" spans="1:7" ht="15.95" customHeight="1">
      <c r="A11" s="70" t="s">
        <v>171</v>
      </c>
      <c r="B11" s="556">
        <f t="shared" si="0"/>
        <v>187216</v>
      </c>
      <c r="C11" s="479">
        <v>94289</v>
      </c>
      <c r="D11" s="479">
        <v>92927</v>
      </c>
      <c r="E11" s="557"/>
      <c r="F11" s="479">
        <v>21627</v>
      </c>
      <c r="G11" s="479">
        <v>165589</v>
      </c>
    </row>
    <row r="12" spans="1:7" ht="15.95" customHeight="1">
      <c r="A12" s="70" t="s">
        <v>172</v>
      </c>
      <c r="B12" s="479">
        <v>186956</v>
      </c>
      <c r="C12" s="479">
        <v>93576</v>
      </c>
      <c r="D12" s="479">
        <v>93380</v>
      </c>
      <c r="E12" s="557"/>
      <c r="F12" s="479">
        <v>22279</v>
      </c>
      <c r="G12" s="479">
        <v>164677</v>
      </c>
    </row>
    <row r="13" spans="1:7" ht="15.95" customHeight="1">
      <c r="A13" s="267"/>
      <c r="B13" s="67"/>
      <c r="C13" s="478"/>
      <c r="D13" s="478"/>
      <c r="E13" s="478"/>
      <c r="F13" s="67"/>
      <c r="G13" s="67"/>
    </row>
    <row r="14" spans="1:7" ht="15.95" customHeight="1">
      <c r="A14" s="67"/>
      <c r="B14" s="67"/>
      <c r="C14" s="814" t="s">
        <v>645</v>
      </c>
      <c r="D14" s="815"/>
      <c r="E14" s="815"/>
      <c r="F14" s="815"/>
      <c r="G14" s="67"/>
    </row>
    <row r="15" spans="1:7" ht="15.95" customHeight="1">
      <c r="A15" s="70" t="s">
        <v>167</v>
      </c>
      <c r="B15" s="558">
        <v>99.62</v>
      </c>
      <c r="C15" s="558">
        <v>99.3</v>
      </c>
      <c r="D15" s="558">
        <v>99.96</v>
      </c>
      <c r="E15" s="558"/>
      <c r="F15" s="558">
        <v>99.97</v>
      </c>
      <c r="G15" s="558">
        <v>99.58</v>
      </c>
    </row>
    <row r="16" spans="1:7" ht="15.95" customHeight="1">
      <c r="A16" s="70" t="s">
        <v>168</v>
      </c>
      <c r="B16" s="558">
        <f>(B8/B7)*100</f>
        <v>99.681305706195218</v>
      </c>
      <c r="C16" s="559">
        <f t="shared" ref="C16:D20" si="1">C8/C7*100</f>
        <v>99.458792348234255</v>
      </c>
      <c r="D16" s="558">
        <f t="shared" si="1"/>
        <v>99.918965349583473</v>
      </c>
      <c r="E16" s="558"/>
      <c r="F16" s="558">
        <f t="shared" ref="F16:G20" si="2">F8/F7*100</f>
        <v>101.6111401549356</v>
      </c>
      <c r="G16" s="559">
        <f t="shared" si="2"/>
        <v>99.442960702022134</v>
      </c>
    </row>
    <row r="17" spans="1:7" ht="15.95" customHeight="1">
      <c r="A17" s="70" t="s">
        <v>169</v>
      </c>
      <c r="B17" s="558">
        <f>(B9/B8)*100</f>
        <v>98.428688232457702</v>
      </c>
      <c r="C17" s="559">
        <f t="shared" si="1"/>
        <v>95.451494131288271</v>
      </c>
      <c r="D17" s="558">
        <f t="shared" si="1"/>
        <v>101.59389260148359</v>
      </c>
      <c r="E17" s="558"/>
      <c r="F17" s="558">
        <f t="shared" si="2"/>
        <v>101.66510757717492</v>
      </c>
      <c r="G17" s="559">
        <f t="shared" si="2"/>
        <v>98.020257826887658</v>
      </c>
    </row>
    <row r="18" spans="1:7" ht="15.95" customHeight="1">
      <c r="A18" s="70" t="s">
        <v>170</v>
      </c>
      <c r="B18" s="558">
        <f>(B10/B9)*100</f>
        <v>99.674650422262218</v>
      </c>
      <c r="C18" s="559">
        <f t="shared" si="1"/>
        <v>100.4560663214202</v>
      </c>
      <c r="D18" s="558">
        <f t="shared" si="1"/>
        <v>98.89411614441417</v>
      </c>
      <c r="E18" s="558"/>
      <c r="F18" s="558">
        <f t="shared" si="2"/>
        <v>99.052263525947737</v>
      </c>
      <c r="G18" s="559">
        <f t="shared" si="2"/>
        <v>99.75611518589443</v>
      </c>
    </row>
    <row r="19" spans="1:7" ht="15.95" customHeight="1">
      <c r="A19" s="70" t="s">
        <v>171</v>
      </c>
      <c r="B19" s="558">
        <f>(B11/B10)*100</f>
        <v>100.0154925288615</v>
      </c>
      <c r="C19" s="559">
        <f t="shared" si="1"/>
        <v>100.01591106773873</v>
      </c>
      <c r="D19" s="558">
        <f t="shared" si="1"/>
        <v>100.01506785918008</v>
      </c>
      <c r="E19" s="558"/>
      <c r="F19" s="558">
        <f t="shared" si="2"/>
        <v>100.45053413841151</v>
      </c>
      <c r="G19" s="559">
        <f t="shared" si="2"/>
        <v>99.958951327139815</v>
      </c>
    </row>
    <row r="20" spans="1:7" ht="15.95" customHeight="1">
      <c r="A20" s="70" t="s">
        <v>172</v>
      </c>
      <c r="B20" s="558">
        <f>(B12/B11)*100</f>
        <v>99.861122980941801</v>
      </c>
      <c r="C20" s="559">
        <f t="shared" si="1"/>
        <v>99.243814230716197</v>
      </c>
      <c r="D20" s="558">
        <f t="shared" si="1"/>
        <v>100.48747941932913</v>
      </c>
      <c r="E20" s="558"/>
      <c r="F20" s="558">
        <f t="shared" si="2"/>
        <v>103.01475008091737</v>
      </c>
      <c r="G20" s="559">
        <f t="shared" si="2"/>
        <v>99.449238777938149</v>
      </c>
    </row>
    <row r="21" spans="1:7" ht="15.95" customHeight="1">
      <c r="A21" s="267"/>
      <c r="B21" s="67"/>
      <c r="C21" s="478"/>
      <c r="D21" s="478"/>
      <c r="E21" s="478"/>
      <c r="F21" s="67"/>
      <c r="G21" s="67"/>
    </row>
    <row r="22" spans="1:7" ht="15.95" customHeight="1">
      <c r="A22" s="67"/>
      <c r="B22" s="67"/>
      <c r="C22" s="814" t="s">
        <v>646</v>
      </c>
      <c r="D22" s="815"/>
      <c r="E22" s="815"/>
      <c r="F22" s="815"/>
      <c r="G22" s="67"/>
    </row>
    <row r="23" spans="1:7" ht="15.95" customHeight="1">
      <c r="A23" s="70" t="s">
        <v>167</v>
      </c>
      <c r="B23" s="560">
        <f t="shared" ref="B23:B28" si="3">C23+D23</f>
        <v>100</v>
      </c>
      <c r="C23" s="561">
        <f t="shared" ref="C23:C28" si="4">C7/B7*100</f>
        <v>51.645716435221466</v>
      </c>
      <c r="D23" s="561">
        <f t="shared" ref="D23:D28" si="5">D7/B7*100</f>
        <v>48.354283564778534</v>
      </c>
      <c r="E23" s="560"/>
      <c r="F23" s="561">
        <f t="shared" ref="F23:F28" si="6">F7/B7*100</f>
        <v>10.99286333761742</v>
      </c>
      <c r="G23" s="561">
        <f>G7/B7*100</f>
        <v>89.007136662382578</v>
      </c>
    </row>
    <row r="24" spans="1:7" ht="15.95" customHeight="1">
      <c r="A24" s="70" t="s">
        <v>168</v>
      </c>
      <c r="B24" s="560">
        <f t="shared" si="3"/>
        <v>100</v>
      </c>
      <c r="C24" s="561">
        <f t="shared" si="4"/>
        <v>51.53043040734606</v>
      </c>
      <c r="D24" s="561">
        <f t="shared" si="5"/>
        <v>48.469569592653933</v>
      </c>
      <c r="E24" s="560"/>
      <c r="F24" s="561">
        <f t="shared" si="6"/>
        <v>11.205685653787292</v>
      </c>
      <c r="G24" s="561">
        <f t="shared" ref="G24:G28" si="7">G8/B8*100</f>
        <v>88.794314346212715</v>
      </c>
    </row>
    <row r="25" spans="1:7" ht="15.95" customHeight="1">
      <c r="A25" s="70" t="s">
        <v>169</v>
      </c>
      <c r="B25" s="560">
        <f t="shared" si="3"/>
        <v>100</v>
      </c>
      <c r="C25" s="561">
        <f t="shared" si="4"/>
        <v>49.971778187201146</v>
      </c>
      <c r="D25" s="561">
        <f t="shared" si="5"/>
        <v>50.028221812798854</v>
      </c>
      <c r="E25" s="560"/>
      <c r="F25" s="561">
        <f t="shared" si="6"/>
        <v>11.574138169735566</v>
      </c>
      <c r="G25" s="561">
        <f t="shared" si="7"/>
        <v>88.425861830264424</v>
      </c>
    </row>
    <row r="26" spans="1:7" ht="15.95" customHeight="1">
      <c r="A26" s="70" t="s">
        <v>170</v>
      </c>
      <c r="B26" s="560">
        <f t="shared" si="3"/>
        <v>100</v>
      </c>
      <c r="C26" s="561">
        <f t="shared" si="4"/>
        <v>50.3635402031124</v>
      </c>
      <c r="D26" s="561">
        <f t="shared" si="5"/>
        <v>49.636459796887607</v>
      </c>
      <c r="E26" s="560"/>
      <c r="F26" s="561">
        <f t="shared" si="6"/>
        <v>11.50186711684038</v>
      </c>
      <c r="G26" s="561">
        <f t="shared" si="7"/>
        <v>88.498132883159613</v>
      </c>
    </row>
    <row r="27" spans="1:7" ht="15.95" customHeight="1">
      <c r="A27" s="70" t="s">
        <v>171</v>
      </c>
      <c r="B27" s="560">
        <f t="shared" si="3"/>
        <v>100</v>
      </c>
      <c r="C27" s="561">
        <f t="shared" si="4"/>
        <v>50.36375096145629</v>
      </c>
      <c r="D27" s="561">
        <f t="shared" si="5"/>
        <v>49.63624903854371</v>
      </c>
      <c r="E27" s="560"/>
      <c r="F27" s="561">
        <f t="shared" si="6"/>
        <v>11.551897273737287</v>
      </c>
      <c r="G27" s="561">
        <f t="shared" si="7"/>
        <v>88.448102726262718</v>
      </c>
    </row>
    <row r="28" spans="1:7" ht="15.95" customHeight="1">
      <c r="A28" s="70" t="s">
        <v>172</v>
      </c>
      <c r="B28" s="560">
        <f t="shared" si="3"/>
        <v>100</v>
      </c>
      <c r="C28" s="561">
        <f t="shared" si="4"/>
        <v>50.052418750936042</v>
      </c>
      <c r="D28" s="561">
        <f t="shared" si="5"/>
        <v>49.947581249063951</v>
      </c>
      <c r="E28" s="560"/>
      <c r="F28" s="561">
        <f t="shared" si="6"/>
        <v>11.916707674533045</v>
      </c>
      <c r="G28" s="561">
        <f t="shared" si="7"/>
        <v>88.083292325466957</v>
      </c>
    </row>
    <row r="29" spans="1:7" ht="15.95" customHeight="1">
      <c r="A29" s="267"/>
      <c r="B29" s="268"/>
      <c r="C29" s="67"/>
      <c r="D29" s="67"/>
      <c r="E29" s="67"/>
      <c r="F29" s="67"/>
      <c r="G29" s="67"/>
    </row>
    <row r="30" spans="1:7" ht="15.95" customHeight="1">
      <c r="A30" s="67"/>
      <c r="B30" s="67"/>
      <c r="C30" s="67"/>
      <c r="D30" s="67"/>
      <c r="E30" s="67"/>
      <c r="F30" s="67"/>
      <c r="G30" s="67"/>
    </row>
    <row r="31" spans="1:7" ht="15.95" customHeight="1">
      <c r="A31" s="67"/>
      <c r="B31" s="67"/>
      <c r="C31" s="67"/>
      <c r="D31" s="67"/>
      <c r="E31" s="67"/>
      <c r="F31" s="67"/>
      <c r="G31" s="67"/>
    </row>
  </sheetData>
  <mergeCells count="6">
    <mergeCell ref="C22:F22"/>
    <mergeCell ref="A1:G1"/>
    <mergeCell ref="C3:D3"/>
    <mergeCell ref="F3:G3"/>
    <mergeCell ref="C6:F6"/>
    <mergeCell ref="C14:F14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rgb="FFC00000"/>
  </sheetPr>
  <dimension ref="A1:D86"/>
  <sheetViews>
    <sheetView topLeftCell="A9" workbookViewId="0">
      <selection sqref="A1:D21"/>
    </sheetView>
  </sheetViews>
  <sheetFormatPr defaultColWidth="9.140625" defaultRowHeight="15.95" customHeight="1"/>
  <cols>
    <col min="1" max="1" width="36.85546875" customWidth="1"/>
    <col min="2" max="4" width="17" customWidth="1"/>
  </cols>
  <sheetData>
    <row r="1" spans="1:4" ht="20.100000000000001" customHeight="1">
      <c r="A1" s="806" t="s">
        <v>687</v>
      </c>
      <c r="B1" s="806"/>
      <c r="C1" s="806"/>
      <c r="D1" s="806"/>
    </row>
    <row r="2" spans="1:4" ht="20.100000000000001" customHeight="1"/>
    <row r="3" spans="1:4" ht="20.100000000000001" customHeight="1">
      <c r="A3" s="51"/>
      <c r="B3" s="51"/>
      <c r="C3" s="51"/>
      <c r="D3" s="58" t="s">
        <v>427</v>
      </c>
    </row>
    <row r="4" spans="1:4" ht="21.75" customHeight="1">
      <c r="B4" s="70" t="s">
        <v>94</v>
      </c>
      <c r="C4" s="866" t="s">
        <v>95</v>
      </c>
      <c r="D4" s="866"/>
    </row>
    <row r="5" spans="1:4" ht="21.75" customHeight="1">
      <c r="B5" s="72" t="s">
        <v>96</v>
      </c>
      <c r="C5" s="72" t="s">
        <v>412</v>
      </c>
      <c r="D5" s="72" t="s">
        <v>413</v>
      </c>
    </row>
    <row r="6" spans="1:4" ht="20.100000000000001" customHeight="1">
      <c r="A6" s="54" t="s">
        <v>119</v>
      </c>
      <c r="B6" s="115">
        <f>SUM(B7:B21)</f>
        <v>375</v>
      </c>
      <c r="C6" s="115">
        <f>SUM(C7:C21)</f>
        <v>368</v>
      </c>
      <c r="D6" s="115">
        <f>SUM(D7:D21)</f>
        <v>7</v>
      </c>
    </row>
    <row r="7" spans="1:4" ht="20.100000000000001" customHeight="1">
      <c r="A7" t="s">
        <v>102</v>
      </c>
      <c r="B7" s="55">
        <f>C7+D7</f>
        <v>26</v>
      </c>
      <c r="C7" s="55">
        <v>26</v>
      </c>
      <c r="D7" s="55"/>
    </row>
    <row r="8" spans="1:4" ht="20.100000000000001" customHeight="1">
      <c r="A8" t="s">
        <v>103</v>
      </c>
      <c r="B8" s="55">
        <f t="shared" ref="B8:B21" si="0">C8+D8</f>
        <v>26</v>
      </c>
      <c r="C8" s="55">
        <v>26</v>
      </c>
      <c r="D8" s="55"/>
    </row>
    <row r="9" spans="1:4" ht="20.100000000000001" customHeight="1">
      <c r="A9" t="s">
        <v>104</v>
      </c>
      <c r="B9" s="55">
        <f t="shared" si="0"/>
        <v>13</v>
      </c>
      <c r="C9" s="55">
        <v>13</v>
      </c>
      <c r="D9" s="55"/>
    </row>
    <row r="10" spans="1:4" ht="20.100000000000001" customHeight="1">
      <c r="A10" t="s">
        <v>105</v>
      </c>
      <c r="B10" s="55">
        <f t="shared" si="0"/>
        <v>15</v>
      </c>
      <c r="C10" s="55">
        <v>15</v>
      </c>
      <c r="D10" s="55"/>
    </row>
    <row r="11" spans="1:4" ht="20.100000000000001" customHeight="1">
      <c r="A11" t="s">
        <v>106</v>
      </c>
      <c r="B11" s="55">
        <f t="shared" si="0"/>
        <v>24</v>
      </c>
      <c r="C11" s="55">
        <v>24</v>
      </c>
      <c r="D11" s="55"/>
    </row>
    <row r="12" spans="1:4" ht="20.100000000000001" customHeight="1">
      <c r="A12" t="s">
        <v>107</v>
      </c>
      <c r="B12" s="55">
        <f t="shared" si="0"/>
        <v>44</v>
      </c>
      <c r="C12" s="55">
        <v>37</v>
      </c>
      <c r="D12" s="55">
        <v>7</v>
      </c>
    </row>
    <row r="13" spans="1:4" ht="20.100000000000001" customHeight="1">
      <c r="A13" t="s">
        <v>108</v>
      </c>
      <c r="B13" s="55">
        <f t="shared" si="0"/>
        <v>34</v>
      </c>
      <c r="C13" s="55">
        <v>34</v>
      </c>
      <c r="D13" s="55"/>
    </row>
    <row r="14" spans="1:4" ht="20.100000000000001" customHeight="1">
      <c r="A14" t="s">
        <v>109</v>
      </c>
      <c r="B14" s="55">
        <f t="shared" si="0"/>
        <v>7</v>
      </c>
      <c r="C14" s="55">
        <v>7</v>
      </c>
      <c r="D14" s="55"/>
    </row>
    <row r="15" spans="1:4" ht="20.100000000000001" customHeight="1">
      <c r="A15" t="s">
        <v>110</v>
      </c>
      <c r="B15" s="55">
        <f t="shared" si="0"/>
        <v>33</v>
      </c>
      <c r="C15" s="55">
        <v>33</v>
      </c>
      <c r="D15" s="55"/>
    </row>
    <row r="16" spans="1:4" ht="20.100000000000001" customHeight="1">
      <c r="A16" t="s">
        <v>111</v>
      </c>
      <c r="B16" s="55">
        <f t="shared" si="0"/>
        <v>40</v>
      </c>
      <c r="C16" s="55">
        <v>40</v>
      </c>
      <c r="D16" s="55"/>
    </row>
    <row r="17" spans="1:4" ht="20.100000000000001" customHeight="1">
      <c r="A17" t="s">
        <v>112</v>
      </c>
      <c r="B17" s="55">
        <f t="shared" si="0"/>
        <v>22</v>
      </c>
      <c r="C17" s="55">
        <v>22</v>
      </c>
      <c r="D17" s="55"/>
    </row>
    <row r="18" spans="1:4" ht="20.100000000000001" customHeight="1">
      <c r="A18" t="s">
        <v>113</v>
      </c>
      <c r="B18" s="55">
        <f t="shared" si="0"/>
        <v>21</v>
      </c>
      <c r="C18" s="55">
        <v>21</v>
      </c>
      <c r="D18" s="55"/>
    </row>
    <row r="19" spans="1:4" ht="20.100000000000001" customHeight="1">
      <c r="A19" s="75" t="s">
        <v>114</v>
      </c>
      <c r="B19" s="55">
        <f t="shared" si="0"/>
        <v>20</v>
      </c>
      <c r="C19" s="55">
        <v>20</v>
      </c>
      <c r="D19" s="55"/>
    </row>
    <row r="20" spans="1:4" ht="20.100000000000001" customHeight="1">
      <c r="A20" s="75" t="s">
        <v>115</v>
      </c>
      <c r="B20" s="55">
        <f t="shared" si="0"/>
        <v>26</v>
      </c>
      <c r="C20" s="55">
        <v>26</v>
      </c>
      <c r="D20" s="55"/>
    </row>
    <row r="21" spans="1:4" ht="20.100000000000001" customHeight="1">
      <c r="A21" t="s">
        <v>116</v>
      </c>
      <c r="B21" s="55">
        <f t="shared" si="0"/>
        <v>24</v>
      </c>
      <c r="C21" s="55">
        <v>24</v>
      </c>
      <c r="D21" s="55"/>
    </row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rgb="FFC00000"/>
  </sheetPr>
  <dimension ref="A1:V28"/>
  <sheetViews>
    <sheetView topLeftCell="A9" workbookViewId="0">
      <selection sqref="A1:F28"/>
    </sheetView>
  </sheetViews>
  <sheetFormatPr defaultColWidth="9.140625" defaultRowHeight="15.95" customHeight="1"/>
  <cols>
    <col min="1" max="1" width="43.5703125" style="67" customWidth="1"/>
    <col min="2" max="5" width="9" style="67" customWidth="1"/>
    <col min="6" max="6" width="10" style="67" customWidth="1"/>
    <col min="7" max="16384" width="9.140625" style="67"/>
  </cols>
  <sheetData>
    <row r="1" spans="1:8" s="76" customFormat="1" ht="18" customHeight="1">
      <c r="A1" s="806" t="s">
        <v>428</v>
      </c>
      <c r="B1" s="806"/>
      <c r="C1" s="806"/>
      <c r="D1" s="806"/>
      <c r="E1" s="806"/>
      <c r="F1" s="806"/>
    </row>
    <row r="2" spans="1:8" s="76" customFormat="1" ht="18" customHeight="1">
      <c r="A2" s="109"/>
      <c r="B2" s="35"/>
      <c r="C2" s="35"/>
      <c r="D2" s="35"/>
      <c r="E2" s="35"/>
      <c r="F2" s="35"/>
    </row>
    <row r="3" spans="1:8" ht="22.5" customHeight="1">
      <c r="A3" s="110"/>
      <c r="B3" s="69"/>
      <c r="C3" s="69"/>
      <c r="D3" s="69"/>
      <c r="E3" s="69"/>
      <c r="F3" s="743" t="s">
        <v>429</v>
      </c>
    </row>
    <row r="4" spans="1:8" ht="29.25" customHeight="1">
      <c r="A4" s="81"/>
      <c r="B4" s="40">
        <v>2018</v>
      </c>
      <c r="C4" s="472">
        <v>2019</v>
      </c>
      <c r="D4" s="472">
        <v>2020</v>
      </c>
      <c r="E4" s="472">
        <v>2021</v>
      </c>
      <c r="F4" s="472" t="s">
        <v>173</v>
      </c>
    </row>
    <row r="5" spans="1:8" ht="18" customHeight="1">
      <c r="A5" s="81"/>
      <c r="B5" s="61"/>
      <c r="C5" s="61"/>
      <c r="D5" s="61"/>
    </row>
    <row r="6" spans="1:8" ht="18" customHeight="1">
      <c r="A6" s="111" t="s">
        <v>119</v>
      </c>
      <c r="B6" s="744">
        <f>B8+B9</f>
        <v>7056</v>
      </c>
      <c r="C6" s="744">
        <f>C8+C9</f>
        <v>6833</v>
      </c>
      <c r="D6" s="744">
        <f>D8+D9</f>
        <v>6734</v>
      </c>
      <c r="E6" s="744">
        <f>E8+E9</f>
        <v>6353</v>
      </c>
      <c r="F6" s="744">
        <f>F8+F9</f>
        <v>6239</v>
      </c>
      <c r="H6" s="88"/>
    </row>
    <row r="7" spans="1:8" ht="15.95" customHeight="1">
      <c r="A7" s="62" t="s">
        <v>411</v>
      </c>
      <c r="B7" s="265"/>
      <c r="C7" s="265"/>
      <c r="D7" s="265"/>
      <c r="E7" s="265"/>
      <c r="F7" s="265"/>
    </row>
    <row r="8" spans="1:8" ht="15.95" customHeight="1">
      <c r="A8" s="89" t="s">
        <v>412</v>
      </c>
      <c r="B8" s="364">
        <v>6834</v>
      </c>
      <c r="C8" s="364">
        <v>6545</v>
      </c>
      <c r="D8" s="364">
        <v>6469</v>
      </c>
      <c r="E8" s="364">
        <v>5831</v>
      </c>
      <c r="F8" s="745">
        <v>6120</v>
      </c>
    </row>
    <row r="9" spans="1:8" ht="15.95" customHeight="1">
      <c r="A9" s="89" t="s">
        <v>413</v>
      </c>
      <c r="B9" s="364">
        <v>222</v>
      </c>
      <c r="C9" s="364">
        <v>288</v>
      </c>
      <c r="D9" s="364">
        <v>265</v>
      </c>
      <c r="E9" s="364">
        <v>522</v>
      </c>
      <c r="F9" s="745">
        <v>119</v>
      </c>
    </row>
    <row r="10" spans="1:8" ht="15.95" customHeight="1">
      <c r="A10" s="62" t="s">
        <v>160</v>
      </c>
      <c r="B10" s="364"/>
      <c r="C10" s="364"/>
      <c r="D10" s="364"/>
      <c r="E10" s="364"/>
      <c r="F10" s="745"/>
    </row>
    <row r="11" spans="1:8" ht="15.95" customHeight="1">
      <c r="A11" s="89" t="s">
        <v>162</v>
      </c>
      <c r="B11" s="373">
        <v>3881</v>
      </c>
      <c r="C11" s="373">
        <v>3758</v>
      </c>
      <c r="D11" s="364">
        <v>3636</v>
      </c>
      <c r="E11" s="364">
        <v>3367</v>
      </c>
      <c r="F11" s="745">
        <v>3277</v>
      </c>
    </row>
    <row r="12" spans="1:8" ht="15.95" customHeight="1">
      <c r="A12" s="89" t="s">
        <v>163</v>
      </c>
      <c r="B12" s="373">
        <v>3175</v>
      </c>
      <c r="C12" s="373">
        <v>3075</v>
      </c>
      <c r="D12" s="364">
        <v>3098</v>
      </c>
      <c r="E12" s="364">
        <v>2986</v>
      </c>
      <c r="F12" s="745">
        <v>2962</v>
      </c>
    </row>
    <row r="13" spans="1:8" ht="15.95" customHeight="1">
      <c r="A13" s="62" t="s">
        <v>414</v>
      </c>
      <c r="B13" s="265"/>
      <c r="C13" s="265"/>
      <c r="D13" s="265"/>
      <c r="E13" s="265"/>
      <c r="F13" s="745"/>
    </row>
    <row r="14" spans="1:8" ht="15.95" customHeight="1">
      <c r="A14" s="89" t="s">
        <v>415</v>
      </c>
      <c r="B14" s="265"/>
      <c r="C14" s="265"/>
      <c r="D14" s="265"/>
      <c r="E14" s="265"/>
      <c r="F14" s="745">
        <v>432</v>
      </c>
    </row>
    <row r="15" spans="1:8" ht="15.95" customHeight="1">
      <c r="A15" s="89" t="s">
        <v>416</v>
      </c>
      <c r="B15" s="265"/>
      <c r="C15" s="265"/>
      <c r="D15" s="265"/>
      <c r="E15" s="265"/>
      <c r="F15" s="745">
        <v>5807</v>
      </c>
    </row>
    <row r="16" spans="1:8" ht="15.95" customHeight="1">
      <c r="A16" s="89"/>
    </row>
    <row r="17" spans="1:22" s="108" customFormat="1" ht="18" customHeight="1">
      <c r="B17" s="865" t="s">
        <v>420</v>
      </c>
      <c r="C17" s="865"/>
      <c r="D17" s="865"/>
      <c r="E17" s="865"/>
      <c r="F17" s="865"/>
      <c r="G17" s="390"/>
      <c r="H17" s="390"/>
      <c r="I17" s="390"/>
      <c r="N17" s="390"/>
      <c r="P17" s="114"/>
      <c r="Q17" s="114"/>
      <c r="R17" s="114"/>
      <c r="S17" s="114"/>
      <c r="T17" s="114"/>
      <c r="U17" s="114"/>
      <c r="V17" s="114"/>
    </row>
    <row r="19" spans="1:22" ht="18" customHeight="1">
      <c r="A19" s="111" t="s">
        <v>119</v>
      </c>
      <c r="B19" s="742">
        <v>89.988521872210185</v>
      </c>
      <c r="C19" s="746">
        <f>C6/B6*100</f>
        <v>96.839569160997726</v>
      </c>
      <c r="D19" s="746">
        <f>D6/C6*100</f>
        <v>98.551148836528611</v>
      </c>
      <c r="E19" s="746">
        <f>E6/D6*100</f>
        <v>94.342144342144337</v>
      </c>
      <c r="F19" s="746">
        <f>F6/E6*100</f>
        <v>98.205572170628059</v>
      </c>
    </row>
    <row r="20" spans="1:22" ht="15.95" customHeight="1">
      <c r="A20" s="62" t="s">
        <v>411</v>
      </c>
      <c r="B20" s="353"/>
      <c r="C20" s="353"/>
      <c r="D20" s="353"/>
      <c r="E20" s="353"/>
      <c r="F20" s="353"/>
    </row>
    <row r="21" spans="1:22" ht="15.95" customHeight="1">
      <c r="A21" s="89" t="s">
        <v>412</v>
      </c>
      <c r="B21" s="353">
        <v>91.132150953460467</v>
      </c>
      <c r="C21" s="353">
        <f t="shared" ref="C21:F22" si="0">C8/B8*100</f>
        <v>95.771144278606968</v>
      </c>
      <c r="D21" s="353">
        <f t="shared" si="0"/>
        <v>98.838808250572953</v>
      </c>
      <c r="E21" s="353">
        <f t="shared" si="0"/>
        <v>90.137579223991352</v>
      </c>
      <c r="F21" s="353">
        <f t="shared" si="0"/>
        <v>104.95626822157433</v>
      </c>
    </row>
    <row r="22" spans="1:22" ht="15.95" customHeight="1">
      <c r="A22" s="89" t="s">
        <v>413</v>
      </c>
      <c r="B22" s="353">
        <v>64.912280701754383</v>
      </c>
      <c r="C22" s="353">
        <f t="shared" si="0"/>
        <v>129.72972972972974</v>
      </c>
      <c r="D22" s="353">
        <f t="shared" si="0"/>
        <v>92.013888888888886</v>
      </c>
      <c r="E22" s="353">
        <f t="shared" si="0"/>
        <v>196.98113207547169</v>
      </c>
      <c r="F22" s="353">
        <f t="shared" si="0"/>
        <v>22.796934865900383</v>
      </c>
    </row>
    <row r="23" spans="1:22" ht="15.95" customHeight="1">
      <c r="A23" s="62" t="s">
        <v>160</v>
      </c>
      <c r="B23" s="353"/>
      <c r="C23" s="353"/>
      <c r="D23" s="353"/>
      <c r="E23" s="353"/>
      <c r="F23" s="353"/>
    </row>
    <row r="24" spans="1:22" ht="15.95" customHeight="1">
      <c r="A24" s="89" t="s">
        <v>162</v>
      </c>
      <c r="B24" s="353">
        <v>89.983769997681435</v>
      </c>
      <c r="C24" s="353">
        <f t="shared" ref="C24:F25" si="1">C11/B11*100</f>
        <v>96.83071373357383</v>
      </c>
      <c r="D24" s="353">
        <f t="shared" si="1"/>
        <v>96.753592336349129</v>
      </c>
      <c r="E24" s="353">
        <f t="shared" si="1"/>
        <v>92.601760176017606</v>
      </c>
      <c r="F24" s="353">
        <f t="shared" si="1"/>
        <v>97.326997326997315</v>
      </c>
    </row>
    <row r="25" spans="1:22" ht="15.95" customHeight="1">
      <c r="A25" s="89" t="s">
        <v>163</v>
      </c>
      <c r="B25" s="353">
        <v>89.994331065759638</v>
      </c>
      <c r="C25" s="353">
        <f t="shared" si="1"/>
        <v>96.850393700787393</v>
      </c>
      <c r="D25" s="353">
        <f t="shared" si="1"/>
        <v>100.7479674796748</v>
      </c>
      <c r="E25" s="353">
        <f t="shared" si="1"/>
        <v>96.384764364105877</v>
      </c>
      <c r="F25" s="353">
        <f t="shared" si="1"/>
        <v>99.196249162759543</v>
      </c>
    </row>
    <row r="26" spans="1:22" ht="15.95" customHeight="1">
      <c r="A26" s="62" t="s">
        <v>414</v>
      </c>
      <c r="B26" s="353"/>
      <c r="C26" s="353"/>
      <c r="D26" s="353"/>
      <c r="E26" s="353"/>
      <c r="F26" s="353"/>
    </row>
    <row r="27" spans="1:22" ht="15.95" customHeight="1">
      <c r="A27" s="89" t="s">
        <v>415</v>
      </c>
      <c r="B27" s="353"/>
      <c r="C27" s="353"/>
      <c r="D27" s="353"/>
      <c r="E27" s="353"/>
      <c r="F27" s="353"/>
    </row>
    <row r="28" spans="1:22" ht="15.95" customHeight="1">
      <c r="A28" s="89" t="s">
        <v>416</v>
      </c>
      <c r="B28" s="353"/>
      <c r="C28" s="353"/>
      <c r="D28" s="353"/>
      <c r="E28" s="353"/>
      <c r="F28" s="353"/>
    </row>
  </sheetData>
  <mergeCells count="2">
    <mergeCell ref="B17:F17"/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rgb="FFC00000"/>
  </sheetPr>
  <dimension ref="A1:D80"/>
  <sheetViews>
    <sheetView topLeftCell="A8" workbookViewId="0">
      <selection sqref="A1:D21"/>
    </sheetView>
  </sheetViews>
  <sheetFormatPr defaultColWidth="9.140625" defaultRowHeight="15.95" customHeight="1"/>
  <cols>
    <col min="1" max="1" width="36.85546875" customWidth="1"/>
    <col min="2" max="4" width="17" customWidth="1"/>
  </cols>
  <sheetData>
    <row r="1" spans="1:4" ht="20.100000000000001" customHeight="1">
      <c r="A1" s="806" t="s">
        <v>688</v>
      </c>
      <c r="B1" s="806"/>
      <c r="C1" s="806"/>
      <c r="D1" s="806"/>
    </row>
    <row r="2" spans="1:4" ht="20.100000000000001" customHeight="1">
      <c r="A2" s="93"/>
      <c r="B2" s="93"/>
      <c r="C2" s="93"/>
      <c r="D2" s="93"/>
    </row>
    <row r="3" spans="1:4" ht="20.100000000000001" customHeight="1">
      <c r="A3" s="51"/>
      <c r="B3" s="51"/>
      <c r="C3" s="51"/>
      <c r="D3" s="58" t="s">
        <v>429</v>
      </c>
    </row>
    <row r="4" spans="1:4" ht="20.100000000000001" customHeight="1">
      <c r="B4" s="70" t="s">
        <v>94</v>
      </c>
      <c r="C4" s="866" t="s">
        <v>181</v>
      </c>
      <c r="D4" s="866"/>
    </row>
    <row r="5" spans="1:4" ht="20.100000000000001" customHeight="1">
      <c r="B5" s="72" t="s">
        <v>96</v>
      </c>
      <c r="C5" s="72" t="s">
        <v>412</v>
      </c>
      <c r="D5" s="72" t="s">
        <v>413</v>
      </c>
    </row>
    <row r="6" spans="1:4" ht="20.100000000000001" customHeight="1">
      <c r="A6" s="54" t="s">
        <v>174</v>
      </c>
      <c r="B6" s="744">
        <f>SUM(B7:B21)</f>
        <v>6239</v>
      </c>
      <c r="C6" s="744">
        <f>SUM(C7:C21)</f>
        <v>6120</v>
      </c>
      <c r="D6" s="744">
        <f>SUM(D7:D21)</f>
        <v>119</v>
      </c>
    </row>
    <row r="7" spans="1:4" ht="20.100000000000001" customHeight="1">
      <c r="A7" t="s">
        <v>102</v>
      </c>
      <c r="B7" s="265">
        <f>C7+D7</f>
        <v>403</v>
      </c>
      <c r="C7" s="265">
        <v>403</v>
      </c>
      <c r="D7" s="265"/>
    </row>
    <row r="8" spans="1:4" ht="20.100000000000001" customHeight="1">
      <c r="A8" t="s">
        <v>103</v>
      </c>
      <c r="B8" s="265">
        <f t="shared" ref="B8:B21" si="0">C8+D8</f>
        <v>450</v>
      </c>
      <c r="C8" s="265">
        <v>450</v>
      </c>
      <c r="D8" s="265"/>
    </row>
    <row r="9" spans="1:4" ht="20.100000000000001" customHeight="1">
      <c r="A9" t="s">
        <v>104</v>
      </c>
      <c r="B9" s="265">
        <f t="shared" si="0"/>
        <v>198</v>
      </c>
      <c r="C9" s="265">
        <v>198</v>
      </c>
      <c r="D9" s="265"/>
    </row>
    <row r="10" spans="1:4" ht="20.100000000000001" customHeight="1">
      <c r="A10" t="s">
        <v>105</v>
      </c>
      <c r="B10" s="265">
        <f t="shared" si="0"/>
        <v>270</v>
      </c>
      <c r="C10" s="265">
        <v>270</v>
      </c>
      <c r="D10" s="265"/>
    </row>
    <row r="11" spans="1:4" ht="20.100000000000001" customHeight="1">
      <c r="A11" t="s">
        <v>106</v>
      </c>
      <c r="B11" s="265">
        <f t="shared" si="0"/>
        <v>400</v>
      </c>
      <c r="C11" s="265">
        <v>400</v>
      </c>
      <c r="D11" s="265"/>
    </row>
    <row r="12" spans="1:4" ht="20.100000000000001" customHeight="1">
      <c r="A12" t="s">
        <v>107</v>
      </c>
      <c r="B12" s="265">
        <f t="shared" si="0"/>
        <v>512</v>
      </c>
      <c r="C12" s="265">
        <v>512</v>
      </c>
      <c r="D12" s="265"/>
    </row>
    <row r="13" spans="1:4" ht="20.100000000000001" customHeight="1">
      <c r="A13" t="s">
        <v>108</v>
      </c>
      <c r="B13" s="265">
        <f t="shared" si="0"/>
        <v>762</v>
      </c>
      <c r="C13" s="265">
        <v>643</v>
      </c>
      <c r="D13" s="265">
        <v>119</v>
      </c>
    </row>
    <row r="14" spans="1:4" ht="20.100000000000001" customHeight="1">
      <c r="A14" t="s">
        <v>109</v>
      </c>
      <c r="B14" s="265">
        <f t="shared" si="0"/>
        <v>161</v>
      </c>
      <c r="C14" s="265">
        <v>161</v>
      </c>
      <c r="D14" s="265"/>
    </row>
    <row r="15" spans="1:4" ht="20.100000000000001" customHeight="1">
      <c r="A15" t="s">
        <v>110</v>
      </c>
      <c r="B15" s="265">
        <f t="shared" si="0"/>
        <v>758</v>
      </c>
      <c r="C15" s="265">
        <v>758</v>
      </c>
      <c r="D15" s="265"/>
    </row>
    <row r="16" spans="1:4" ht="20.100000000000001" customHeight="1">
      <c r="A16" t="s">
        <v>111</v>
      </c>
      <c r="B16" s="265">
        <f t="shared" si="0"/>
        <v>551</v>
      </c>
      <c r="C16" s="265">
        <v>551</v>
      </c>
      <c r="D16" s="265"/>
    </row>
    <row r="17" spans="1:4" ht="20.100000000000001" customHeight="1">
      <c r="A17" t="s">
        <v>112</v>
      </c>
      <c r="B17" s="265">
        <f t="shared" si="0"/>
        <v>404</v>
      </c>
      <c r="C17" s="265">
        <v>404</v>
      </c>
      <c r="D17" s="265"/>
    </row>
    <row r="18" spans="1:4" ht="20.100000000000001" customHeight="1">
      <c r="A18" t="s">
        <v>113</v>
      </c>
      <c r="B18" s="265">
        <f t="shared" si="0"/>
        <v>308</v>
      </c>
      <c r="C18" s="265">
        <v>308</v>
      </c>
      <c r="D18" s="265"/>
    </row>
    <row r="19" spans="1:4" ht="20.100000000000001" customHeight="1">
      <c r="A19" s="75" t="s">
        <v>114</v>
      </c>
      <c r="B19" s="265">
        <f t="shared" si="0"/>
        <v>270</v>
      </c>
      <c r="C19" s="265">
        <v>270</v>
      </c>
      <c r="D19" s="265"/>
    </row>
    <row r="20" spans="1:4" ht="20.100000000000001" customHeight="1">
      <c r="A20" s="75" t="s">
        <v>115</v>
      </c>
      <c r="B20" s="265">
        <f t="shared" si="0"/>
        <v>417</v>
      </c>
      <c r="C20" s="265">
        <v>417</v>
      </c>
      <c r="D20" s="265"/>
    </row>
    <row r="21" spans="1:4" ht="20.100000000000001" customHeight="1">
      <c r="A21" t="s">
        <v>116</v>
      </c>
      <c r="B21" s="265">
        <f t="shared" si="0"/>
        <v>375</v>
      </c>
      <c r="C21" s="265">
        <v>375</v>
      </c>
      <c r="D21" s="265"/>
    </row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rgb="FFC00000"/>
  </sheetPr>
  <dimension ref="A1:J38"/>
  <sheetViews>
    <sheetView topLeftCell="A20" workbookViewId="0">
      <selection sqref="A1:F37"/>
    </sheetView>
  </sheetViews>
  <sheetFormatPr defaultColWidth="9.140625" defaultRowHeight="18" customHeight="1"/>
  <cols>
    <col min="1" max="1" width="43.140625" style="67" customWidth="1"/>
    <col min="2" max="5" width="9.42578125" style="67" customWidth="1"/>
    <col min="6" max="6" width="10.7109375" style="67" bestFit="1" customWidth="1"/>
    <col min="7" max="16384" width="9.140625" style="67"/>
  </cols>
  <sheetData>
    <row r="1" spans="1:10" s="76" customFormat="1" ht="21" customHeight="1">
      <c r="A1" s="806" t="s">
        <v>430</v>
      </c>
      <c r="B1" s="806"/>
      <c r="C1" s="806"/>
      <c r="D1" s="806"/>
      <c r="E1" s="806"/>
      <c r="F1" s="806"/>
    </row>
    <row r="2" spans="1:10" s="76" customFormat="1" ht="29.25" customHeight="1">
      <c r="A2" s="96"/>
      <c r="B2" s="79"/>
      <c r="C2" s="79"/>
      <c r="D2" s="79"/>
      <c r="E2" s="79"/>
      <c r="F2" s="79"/>
    </row>
    <row r="3" spans="1:10" ht="29.25" customHeight="1">
      <c r="A3" s="81"/>
      <c r="B3" s="40">
        <v>2018</v>
      </c>
      <c r="C3" s="472">
        <v>2019</v>
      </c>
      <c r="D3" s="472">
        <v>2020</v>
      </c>
      <c r="E3" s="472">
        <v>2021</v>
      </c>
      <c r="F3" s="734" t="s">
        <v>173</v>
      </c>
    </row>
    <row r="4" spans="1:10" customFormat="1" ht="25.5" customHeight="1">
      <c r="A4" s="97" t="s">
        <v>410</v>
      </c>
      <c r="B4" s="753">
        <v>51</v>
      </c>
      <c r="C4" s="753">
        <v>47</v>
      </c>
      <c r="D4" s="753">
        <v>48</v>
      </c>
      <c r="E4" s="753">
        <v>48</v>
      </c>
      <c r="F4" s="753">
        <v>46</v>
      </c>
      <c r="J4" s="102"/>
    </row>
    <row r="5" spans="1:10" customFormat="1" ht="17.649999999999999" customHeight="1">
      <c r="A5" s="99" t="s">
        <v>411</v>
      </c>
      <c r="B5" s="751"/>
      <c r="C5" s="751"/>
      <c r="D5" s="751"/>
      <c r="E5" s="751"/>
      <c r="F5" s="747"/>
      <c r="J5" s="102"/>
    </row>
    <row r="6" spans="1:10" customFormat="1" ht="18" customHeight="1">
      <c r="A6" s="100" t="s">
        <v>419</v>
      </c>
      <c r="B6" s="747">
        <v>51</v>
      </c>
      <c r="C6" s="748">
        <v>47</v>
      </c>
      <c r="D6" s="748">
        <v>48</v>
      </c>
      <c r="E6" s="747">
        <v>48</v>
      </c>
      <c r="F6" s="748">
        <v>46</v>
      </c>
      <c r="I6" s="102"/>
    </row>
    <row r="7" spans="1:10" customFormat="1" ht="18" customHeight="1">
      <c r="A7" s="100" t="s">
        <v>431</v>
      </c>
      <c r="B7" s="747"/>
      <c r="C7" s="748"/>
      <c r="D7" s="748"/>
      <c r="E7" s="747"/>
      <c r="F7" s="747"/>
      <c r="J7" s="102"/>
    </row>
    <row r="8" spans="1:10" customFormat="1" ht="18" customHeight="1">
      <c r="A8" s="99" t="s">
        <v>414</v>
      </c>
      <c r="B8" s="753">
        <f>B9+B10+B11</f>
        <v>51</v>
      </c>
      <c r="C8" s="753">
        <f>C9+C10+C11</f>
        <v>47</v>
      </c>
      <c r="D8" s="753">
        <f>D9+D10+D11</f>
        <v>48</v>
      </c>
      <c r="E8" s="753">
        <f>E9+E10+E11</f>
        <v>48</v>
      </c>
      <c r="F8" s="753">
        <f>F9+F10+F11</f>
        <v>46</v>
      </c>
      <c r="J8" s="102"/>
    </row>
    <row r="9" spans="1:10" customFormat="1" ht="18" customHeight="1">
      <c r="A9" s="100" t="s">
        <v>432</v>
      </c>
      <c r="B9" s="748">
        <v>38</v>
      </c>
      <c r="C9" s="749">
        <v>34</v>
      </c>
      <c r="D9" s="748">
        <v>34</v>
      </c>
      <c r="E9" s="748">
        <v>34</v>
      </c>
      <c r="F9" s="748">
        <v>33</v>
      </c>
      <c r="G9" s="352"/>
      <c r="I9" s="102"/>
    </row>
    <row r="10" spans="1:10" customFormat="1" ht="18" customHeight="1">
      <c r="A10" s="100" t="s">
        <v>433</v>
      </c>
      <c r="B10" s="748">
        <v>12</v>
      </c>
      <c r="C10" s="749">
        <v>12</v>
      </c>
      <c r="D10" s="748">
        <v>13</v>
      </c>
      <c r="E10" s="748">
        <v>13</v>
      </c>
      <c r="F10" s="748">
        <v>12</v>
      </c>
      <c r="G10" s="352"/>
      <c r="I10" s="103"/>
    </row>
    <row r="11" spans="1:10" customFormat="1" ht="18" customHeight="1">
      <c r="A11" s="100" t="s">
        <v>434</v>
      </c>
      <c r="B11" s="748">
        <v>1</v>
      </c>
      <c r="C11" s="749">
        <v>1</v>
      </c>
      <c r="D11" s="748">
        <v>1</v>
      </c>
      <c r="E11" s="748">
        <v>1</v>
      </c>
      <c r="F11" s="748">
        <v>1</v>
      </c>
      <c r="G11" s="352"/>
      <c r="I11" s="103"/>
    </row>
    <row r="12" spans="1:10" customFormat="1" ht="18" customHeight="1">
      <c r="A12" s="101"/>
      <c r="B12" s="750"/>
      <c r="C12" s="750"/>
      <c r="D12" s="748"/>
      <c r="E12" s="748"/>
      <c r="F12" s="748"/>
      <c r="G12" s="352"/>
      <c r="I12" s="103"/>
    </row>
    <row r="13" spans="1:10" ht="19.5" customHeight="1">
      <c r="A13" s="97" t="s">
        <v>435</v>
      </c>
      <c r="B13" s="754">
        <v>922</v>
      </c>
      <c r="C13" s="754">
        <v>912</v>
      </c>
      <c r="D13" s="638">
        <v>912</v>
      </c>
      <c r="E13" s="638">
        <v>895</v>
      </c>
      <c r="F13" s="638">
        <v>814</v>
      </c>
      <c r="G13" s="374"/>
    </row>
    <row r="14" spans="1:10" customFormat="1" ht="17.649999999999999" customHeight="1">
      <c r="A14" s="99" t="s">
        <v>411</v>
      </c>
      <c r="B14" s="752"/>
      <c r="C14" s="752"/>
      <c r="D14" s="752"/>
      <c r="E14" s="752"/>
      <c r="F14" s="748"/>
      <c r="G14" s="352"/>
      <c r="J14" s="102"/>
    </row>
    <row r="15" spans="1:10" customFormat="1" ht="18" customHeight="1">
      <c r="A15" s="100" t="s">
        <v>419</v>
      </c>
      <c r="B15" s="750">
        <v>922</v>
      </c>
      <c r="C15" s="750">
        <v>912</v>
      </c>
      <c r="D15" s="748">
        <v>912</v>
      </c>
      <c r="E15" s="748">
        <v>895</v>
      </c>
      <c r="F15" s="748">
        <v>814</v>
      </c>
      <c r="G15" s="352"/>
      <c r="I15" s="102"/>
    </row>
    <row r="16" spans="1:10" customFormat="1" ht="18" customHeight="1">
      <c r="A16" s="100" t="s">
        <v>431</v>
      </c>
      <c r="B16" s="750"/>
      <c r="C16" s="748"/>
      <c r="D16" s="748"/>
      <c r="E16" s="750"/>
      <c r="F16" s="750"/>
      <c r="G16" s="352"/>
      <c r="J16" s="102"/>
    </row>
    <row r="17" spans="1:10" customFormat="1" ht="18" customHeight="1">
      <c r="A17" s="99" t="s">
        <v>414</v>
      </c>
      <c r="B17" s="750"/>
      <c r="C17" s="748"/>
      <c r="D17" s="748"/>
      <c r="E17" s="750"/>
      <c r="F17" s="750"/>
      <c r="G17" s="352"/>
      <c r="J17" s="102"/>
    </row>
    <row r="18" spans="1:10" customFormat="1" ht="18" customHeight="1">
      <c r="A18" s="100" t="s">
        <v>432</v>
      </c>
      <c r="B18" s="748">
        <v>642</v>
      </c>
      <c r="C18" s="748">
        <v>641</v>
      </c>
      <c r="D18" s="748">
        <v>636</v>
      </c>
      <c r="E18" s="748">
        <v>627</v>
      </c>
      <c r="F18" s="748">
        <v>582</v>
      </c>
      <c r="G18" s="352"/>
      <c r="I18" s="102"/>
    </row>
    <row r="19" spans="1:10" customFormat="1" ht="18" customHeight="1">
      <c r="A19" s="100" t="s">
        <v>433</v>
      </c>
      <c r="B19" s="748">
        <v>280</v>
      </c>
      <c r="C19" s="748">
        <v>271</v>
      </c>
      <c r="D19" s="748">
        <v>27</v>
      </c>
      <c r="E19" s="748">
        <v>268</v>
      </c>
      <c r="F19" s="748">
        <v>232</v>
      </c>
      <c r="G19" s="352"/>
      <c r="I19" s="103"/>
    </row>
    <row r="20" spans="1:10" customFormat="1" ht="18" customHeight="1">
      <c r="A20" s="100"/>
      <c r="B20" s="379"/>
      <c r="C20" s="377"/>
      <c r="D20" s="377"/>
      <c r="E20" s="352"/>
      <c r="F20" s="352"/>
      <c r="G20" s="352"/>
      <c r="I20" s="103"/>
    </row>
    <row r="21" spans="1:10" customFormat="1" ht="18" customHeight="1">
      <c r="A21" s="100"/>
      <c r="B21" s="865" t="s">
        <v>633</v>
      </c>
      <c r="C21" s="865"/>
      <c r="D21" s="865"/>
      <c r="E21" s="865"/>
      <c r="F21" s="865"/>
      <c r="G21" s="352"/>
      <c r="I21" s="103"/>
    </row>
    <row r="22" spans="1:10" customFormat="1" ht="18" customHeight="1">
      <c r="A22" s="100"/>
      <c r="B22" s="379"/>
      <c r="C22" s="377"/>
      <c r="D22" s="377"/>
      <c r="E22" s="352"/>
      <c r="F22" s="352"/>
      <c r="G22" s="352"/>
      <c r="I22" s="103"/>
    </row>
    <row r="23" spans="1:10" customFormat="1" ht="16.5" customHeight="1">
      <c r="A23" s="97" t="s">
        <v>421</v>
      </c>
      <c r="B23" s="396">
        <v>100</v>
      </c>
      <c r="C23" s="396">
        <f>C4/B4*100</f>
        <v>92.156862745098039</v>
      </c>
      <c r="D23" s="396">
        <f>D4/C4*100</f>
        <v>102.12765957446808</v>
      </c>
      <c r="E23" s="396">
        <f>E4/D4*100</f>
        <v>100</v>
      </c>
      <c r="F23" s="396">
        <f>F4/E4*100</f>
        <v>95.833333333333343</v>
      </c>
      <c r="G23" s="377"/>
      <c r="J23" s="102"/>
    </row>
    <row r="24" spans="1:10" customFormat="1" ht="17.649999999999999" customHeight="1">
      <c r="A24" s="99" t="s">
        <v>411</v>
      </c>
      <c r="B24" s="378"/>
      <c r="C24" s="378"/>
      <c r="D24" s="378"/>
      <c r="E24" s="378"/>
      <c r="F24" s="378"/>
      <c r="G24" s="377"/>
      <c r="J24" s="102"/>
    </row>
    <row r="25" spans="1:10" customFormat="1" ht="18" customHeight="1">
      <c r="A25" s="100" t="s">
        <v>419</v>
      </c>
      <c r="B25" s="393">
        <v>100</v>
      </c>
      <c r="C25" s="393">
        <f>C23</f>
        <v>92.156862745098039</v>
      </c>
      <c r="D25" s="393">
        <f>D23</f>
        <v>102.12765957446808</v>
      </c>
      <c r="E25" s="393">
        <f>E23</f>
        <v>100</v>
      </c>
      <c r="F25" s="393">
        <f>F23</f>
        <v>95.833333333333343</v>
      </c>
      <c r="G25" s="352"/>
      <c r="I25" s="102"/>
    </row>
    <row r="26" spans="1:10" customFormat="1" ht="18" customHeight="1">
      <c r="A26" s="100" t="s">
        <v>431</v>
      </c>
      <c r="B26" s="377"/>
      <c r="C26" s="377"/>
      <c r="D26" s="352"/>
      <c r="E26" s="352"/>
      <c r="F26" s="377"/>
      <c r="G26" s="377"/>
      <c r="J26" s="102"/>
    </row>
    <row r="27" spans="1:10" customFormat="1" ht="18" customHeight="1">
      <c r="A27" s="99" t="s">
        <v>414</v>
      </c>
      <c r="B27" s="755">
        <v>100</v>
      </c>
      <c r="C27" s="755">
        <f>C25</f>
        <v>92.156862745098039</v>
      </c>
      <c r="D27" s="755">
        <f>D25</f>
        <v>102.12765957446808</v>
      </c>
      <c r="E27" s="755">
        <f>E25</f>
        <v>100</v>
      </c>
      <c r="F27" s="755">
        <f>F25</f>
        <v>95.833333333333343</v>
      </c>
      <c r="G27" s="377"/>
      <c r="J27" s="102"/>
    </row>
    <row r="28" spans="1:10" customFormat="1" ht="18" customHeight="1">
      <c r="A28" s="100" t="s">
        <v>432</v>
      </c>
      <c r="B28" s="359">
        <v>100</v>
      </c>
      <c r="C28" s="394">
        <f t="shared" ref="C28:F30" si="0">C9/B9*100</f>
        <v>89.473684210526315</v>
      </c>
      <c r="D28" s="394">
        <f>D9/C9*100</f>
        <v>100</v>
      </c>
      <c r="E28" s="394">
        <f t="shared" si="0"/>
        <v>100</v>
      </c>
      <c r="F28" s="394">
        <f t="shared" si="0"/>
        <v>97.058823529411768</v>
      </c>
      <c r="G28" s="352"/>
      <c r="I28" s="102"/>
    </row>
    <row r="29" spans="1:10" customFormat="1" ht="18" customHeight="1">
      <c r="A29" s="100" t="s">
        <v>433</v>
      </c>
      <c r="B29" s="359">
        <v>100</v>
      </c>
      <c r="C29" s="394">
        <f t="shared" si="0"/>
        <v>100</v>
      </c>
      <c r="D29" s="394">
        <f t="shared" si="0"/>
        <v>108.33333333333333</v>
      </c>
      <c r="E29" s="394">
        <f t="shared" si="0"/>
        <v>100</v>
      </c>
      <c r="F29" s="394">
        <f t="shared" si="0"/>
        <v>92.307692307692307</v>
      </c>
      <c r="G29" s="352"/>
      <c r="I29" s="103"/>
    </row>
    <row r="30" spans="1:10" customFormat="1" ht="18" customHeight="1">
      <c r="A30" s="100" t="s">
        <v>436</v>
      </c>
      <c r="B30" s="359">
        <v>100</v>
      </c>
      <c r="C30" s="394">
        <f t="shared" si="0"/>
        <v>100</v>
      </c>
      <c r="D30" s="394">
        <f t="shared" si="0"/>
        <v>100</v>
      </c>
      <c r="E30" s="394">
        <f t="shared" si="0"/>
        <v>100</v>
      </c>
      <c r="F30" s="394">
        <f t="shared" si="0"/>
        <v>100</v>
      </c>
      <c r="G30" s="352"/>
      <c r="I30" s="103"/>
    </row>
    <row r="31" spans="1:10" ht="19.5" customHeight="1">
      <c r="A31" s="97" t="s">
        <v>437</v>
      </c>
      <c r="B31" s="394">
        <v>97.463002114164908</v>
      </c>
      <c r="C31" s="394">
        <f>C33</f>
        <v>98.915401301518429</v>
      </c>
      <c r="D31" s="394">
        <f>D33</f>
        <v>100</v>
      </c>
      <c r="E31" s="394">
        <f>E33</f>
        <v>98.135964912280699</v>
      </c>
      <c r="F31" s="394">
        <f>F33</f>
        <v>90.949720670391059</v>
      </c>
      <c r="G31" s="374"/>
    </row>
    <row r="32" spans="1:10" customFormat="1" ht="17.649999999999999" customHeight="1">
      <c r="A32" s="99" t="s">
        <v>411</v>
      </c>
      <c r="B32" s="378"/>
      <c r="C32" s="378"/>
      <c r="D32" s="378"/>
      <c r="E32" s="378"/>
      <c r="F32" s="378"/>
      <c r="G32" s="377"/>
      <c r="J32" s="102"/>
    </row>
    <row r="33" spans="1:10" customFormat="1" ht="18" customHeight="1">
      <c r="A33" s="100" t="s">
        <v>419</v>
      </c>
      <c r="B33" s="394">
        <v>97.463002114164908</v>
      </c>
      <c r="C33" s="394">
        <f>C13/B13*100</f>
        <v>98.915401301518429</v>
      </c>
      <c r="D33" s="394">
        <f>D13/C13*100</f>
        <v>100</v>
      </c>
      <c r="E33" s="394">
        <f>E13/D13*100</f>
        <v>98.135964912280699</v>
      </c>
      <c r="F33" s="394">
        <f>F13/E13*100</f>
        <v>90.949720670391059</v>
      </c>
      <c r="G33" s="352"/>
      <c r="I33" s="102"/>
    </row>
    <row r="34" spans="1:10" customFormat="1" ht="18" customHeight="1">
      <c r="A34" s="100" t="s">
        <v>431</v>
      </c>
      <c r="B34" s="394"/>
      <c r="C34" s="394"/>
      <c r="D34" s="359"/>
      <c r="E34" s="359"/>
      <c r="F34" s="394"/>
      <c r="G34" s="377"/>
      <c r="J34" s="102"/>
    </row>
    <row r="35" spans="1:10" customFormat="1" ht="18" customHeight="1">
      <c r="A35" s="99" t="s">
        <v>414</v>
      </c>
      <c r="B35" s="394"/>
      <c r="C35" s="394"/>
      <c r="D35" s="359"/>
      <c r="E35" s="359"/>
      <c r="F35" s="394"/>
      <c r="G35" s="377"/>
      <c r="J35" s="102"/>
    </row>
    <row r="36" spans="1:10" customFormat="1" ht="18" customHeight="1">
      <c r="A36" s="100" t="s">
        <v>432</v>
      </c>
      <c r="B36" s="359">
        <v>95.67809239940388</v>
      </c>
      <c r="C36" s="394">
        <f t="shared" ref="C36:F37" si="1">C18/B18*100</f>
        <v>99.844236760124616</v>
      </c>
      <c r="D36" s="394">
        <f t="shared" si="1"/>
        <v>99.21996879875195</v>
      </c>
      <c r="E36" s="394">
        <f t="shared" si="1"/>
        <v>98.584905660377359</v>
      </c>
      <c r="F36" s="394">
        <f t="shared" si="1"/>
        <v>92.822966507177028</v>
      </c>
      <c r="G36" s="352"/>
      <c r="I36" s="102"/>
    </row>
    <row r="37" spans="1:10" customFormat="1" ht="18" customHeight="1">
      <c r="A37" s="100" t="s">
        <v>433</v>
      </c>
      <c r="B37" s="395">
        <v>101.81818181818181</v>
      </c>
      <c r="C37" s="394">
        <f t="shared" si="1"/>
        <v>96.785714285714292</v>
      </c>
      <c r="D37" s="394">
        <f t="shared" si="1"/>
        <v>9.9630996309963091</v>
      </c>
      <c r="E37" s="394">
        <f t="shared" si="1"/>
        <v>992.59259259259261</v>
      </c>
      <c r="F37" s="394">
        <f t="shared" si="1"/>
        <v>86.567164179104466</v>
      </c>
      <c r="G37" s="352"/>
      <c r="I37" s="103"/>
    </row>
    <row r="38" spans="1:10" ht="18" customHeight="1">
      <c r="A38" s="69"/>
      <c r="B38" s="69"/>
      <c r="C38" s="69"/>
      <c r="D38" s="69"/>
      <c r="E38" s="69"/>
      <c r="F38" s="69"/>
    </row>
  </sheetData>
  <mergeCells count="2">
    <mergeCell ref="B21:F21"/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>
  <sheetPr>
    <tabColor rgb="FFC00000"/>
  </sheetPr>
  <dimension ref="A1:H22"/>
  <sheetViews>
    <sheetView topLeftCell="A4" workbookViewId="0">
      <selection sqref="A1:E22"/>
    </sheetView>
  </sheetViews>
  <sheetFormatPr defaultColWidth="9.140625" defaultRowHeight="15.95" customHeight="1"/>
  <cols>
    <col min="1" max="1" width="44.7109375" style="67" customWidth="1"/>
    <col min="2" max="2" width="9.7109375" style="67" customWidth="1"/>
    <col min="3" max="4" width="11.5703125" style="67" customWidth="1"/>
    <col min="5" max="5" width="14" style="67" customWidth="1"/>
    <col min="6" max="16384" width="9.140625" style="67"/>
  </cols>
  <sheetData>
    <row r="1" spans="1:8" s="76" customFormat="1" ht="20.100000000000001" customHeight="1">
      <c r="A1" s="806" t="s">
        <v>689</v>
      </c>
      <c r="B1" s="806"/>
      <c r="C1" s="806"/>
      <c r="D1" s="806"/>
      <c r="E1" s="806"/>
    </row>
    <row r="2" spans="1:8" ht="20.100000000000001" customHeight="1"/>
    <row r="3" spans="1:8" ht="20.100000000000001" customHeight="1">
      <c r="A3" s="69"/>
      <c r="B3" s="69"/>
      <c r="C3" s="69"/>
      <c r="D3" s="69"/>
      <c r="E3" s="58" t="s">
        <v>438</v>
      </c>
    </row>
    <row r="4" spans="1:8" customFormat="1" ht="18.75" customHeight="1">
      <c r="B4" s="868" t="s">
        <v>302</v>
      </c>
      <c r="C4" s="867" t="s">
        <v>181</v>
      </c>
      <c r="D4" s="867"/>
      <c r="E4" s="867"/>
    </row>
    <row r="5" spans="1:8" customFormat="1" ht="35.25" customHeight="1">
      <c r="B5" s="869"/>
      <c r="C5" s="94" t="s">
        <v>441</v>
      </c>
      <c r="D5" s="94" t="s">
        <v>442</v>
      </c>
      <c r="E5" s="94" t="s">
        <v>434</v>
      </c>
    </row>
    <row r="6" spans="1:8" customFormat="1" ht="15.95" customHeight="1">
      <c r="B6" s="95"/>
      <c r="C6" s="95"/>
      <c r="D6" s="74"/>
      <c r="E6" s="74"/>
    </row>
    <row r="7" spans="1:8" ht="15.95" customHeight="1">
      <c r="A7" s="54" t="s">
        <v>174</v>
      </c>
      <c r="B7" s="372">
        <f>SUM(B8:B22)</f>
        <v>46</v>
      </c>
      <c r="C7" s="372">
        <f>SUM(C8:C22)</f>
        <v>33</v>
      </c>
      <c r="D7" s="372">
        <f>SUM(D8:D22)</f>
        <v>12</v>
      </c>
      <c r="E7" s="372">
        <f>SUM(E8:E22)</f>
        <v>1</v>
      </c>
    </row>
    <row r="8" spans="1:8" ht="15.95" customHeight="1">
      <c r="A8" t="s">
        <v>102</v>
      </c>
      <c r="B8" s="265">
        <f>C8+D8+E8</f>
        <v>2</v>
      </c>
      <c r="C8" s="265">
        <v>2</v>
      </c>
      <c r="D8" s="265"/>
      <c r="E8" s="265"/>
      <c r="F8" s="64"/>
      <c r="G8" s="64"/>
      <c r="H8" s="64"/>
    </row>
    <row r="9" spans="1:8" ht="15.95" customHeight="1">
      <c r="A9" t="s">
        <v>103</v>
      </c>
      <c r="B9" s="265">
        <f t="shared" ref="B9:B22" si="0">C9+D9+E9</f>
        <v>3</v>
      </c>
      <c r="C9" s="265">
        <v>2</v>
      </c>
      <c r="D9" s="265">
        <v>1</v>
      </c>
      <c r="E9" s="265"/>
      <c r="F9" s="64"/>
      <c r="G9" s="64"/>
      <c r="H9" s="64"/>
    </row>
    <row r="10" spans="1:8" ht="15.95" customHeight="1">
      <c r="A10" t="s">
        <v>104</v>
      </c>
      <c r="B10" s="265">
        <f t="shared" si="0"/>
        <v>2</v>
      </c>
      <c r="C10" s="372">
        <v>1</v>
      </c>
      <c r="D10" s="372">
        <v>1</v>
      </c>
      <c r="E10" s="265"/>
      <c r="F10" s="64"/>
      <c r="G10" s="64"/>
      <c r="H10" s="64"/>
    </row>
    <row r="11" spans="1:8" ht="15.95" customHeight="1">
      <c r="A11" t="s">
        <v>105</v>
      </c>
      <c r="B11" s="265">
        <f t="shared" si="0"/>
        <v>1</v>
      </c>
      <c r="C11" s="265">
        <v>1</v>
      </c>
      <c r="D11" s="265"/>
      <c r="E11" s="265"/>
      <c r="F11" s="64"/>
      <c r="G11" s="64"/>
      <c r="H11" s="64"/>
    </row>
    <row r="12" spans="1:8" ht="15.95" customHeight="1">
      <c r="A12" t="s">
        <v>106</v>
      </c>
      <c r="B12" s="265">
        <f t="shared" si="0"/>
        <v>3</v>
      </c>
      <c r="C12" s="265">
        <v>2</v>
      </c>
      <c r="D12" s="265">
        <v>1</v>
      </c>
      <c r="E12" s="265"/>
      <c r="F12" s="64"/>
      <c r="G12" s="64"/>
      <c r="H12" s="64"/>
    </row>
    <row r="13" spans="1:8" ht="15.95" customHeight="1">
      <c r="A13" t="s">
        <v>107</v>
      </c>
      <c r="B13" s="265">
        <f t="shared" si="0"/>
        <v>4</v>
      </c>
      <c r="C13" s="265">
        <v>3</v>
      </c>
      <c r="D13" s="265">
        <v>1</v>
      </c>
      <c r="E13" s="265"/>
      <c r="F13" s="64"/>
      <c r="G13" s="64"/>
      <c r="H13" s="64"/>
    </row>
    <row r="14" spans="1:8" ht="15.95" customHeight="1">
      <c r="A14" t="s">
        <v>108</v>
      </c>
      <c r="B14" s="265">
        <f t="shared" si="0"/>
        <v>4</v>
      </c>
      <c r="C14" s="265">
        <v>3</v>
      </c>
      <c r="D14" s="265">
        <v>1</v>
      </c>
      <c r="E14" s="265"/>
      <c r="F14" s="64"/>
      <c r="G14" s="64"/>
      <c r="H14" s="64"/>
    </row>
    <row r="15" spans="1:8" ht="15.95" customHeight="1">
      <c r="A15" t="s">
        <v>109</v>
      </c>
      <c r="B15" s="265">
        <f t="shared" si="0"/>
        <v>2</v>
      </c>
      <c r="C15" s="265">
        <v>1</v>
      </c>
      <c r="D15" s="265">
        <v>1</v>
      </c>
      <c r="E15" s="265"/>
      <c r="F15" s="64"/>
      <c r="G15" s="64"/>
      <c r="H15" s="64"/>
    </row>
    <row r="16" spans="1:8" ht="15.95" customHeight="1">
      <c r="A16" t="s">
        <v>110</v>
      </c>
      <c r="B16" s="265">
        <f t="shared" si="0"/>
        <v>5</v>
      </c>
      <c r="C16" s="265">
        <v>4</v>
      </c>
      <c r="D16" s="265">
        <v>1</v>
      </c>
      <c r="E16" s="265"/>
      <c r="F16" s="64"/>
      <c r="G16" s="64"/>
      <c r="H16" s="64"/>
    </row>
    <row r="17" spans="1:8" ht="15.95" customHeight="1">
      <c r="A17" t="s">
        <v>111</v>
      </c>
      <c r="B17" s="265">
        <f t="shared" si="0"/>
        <v>3</v>
      </c>
      <c r="C17" s="265">
        <v>3</v>
      </c>
      <c r="D17" s="265"/>
      <c r="E17" s="265"/>
      <c r="F17" s="64"/>
      <c r="G17" s="64"/>
      <c r="H17" s="64"/>
    </row>
    <row r="18" spans="1:8" ht="15.95" customHeight="1">
      <c r="A18" t="s">
        <v>112</v>
      </c>
      <c r="B18" s="265">
        <f t="shared" si="0"/>
        <v>4</v>
      </c>
      <c r="C18" s="265">
        <v>3</v>
      </c>
      <c r="D18" s="265">
        <v>1</v>
      </c>
      <c r="E18" s="265"/>
      <c r="F18" s="64"/>
      <c r="G18" s="64"/>
      <c r="H18" s="64"/>
    </row>
    <row r="19" spans="1:8" ht="15.95" customHeight="1">
      <c r="A19" t="s">
        <v>113</v>
      </c>
      <c r="B19" s="265">
        <f t="shared" si="0"/>
        <v>3</v>
      </c>
      <c r="C19" s="265">
        <v>2</v>
      </c>
      <c r="D19" s="265">
        <v>1</v>
      </c>
      <c r="E19" s="265"/>
      <c r="F19" s="64"/>
      <c r="G19" s="64"/>
      <c r="H19" s="64"/>
    </row>
    <row r="20" spans="1:8" ht="15.95" customHeight="1">
      <c r="A20" s="75" t="s">
        <v>114</v>
      </c>
      <c r="B20" s="265">
        <f t="shared" si="0"/>
        <v>3</v>
      </c>
      <c r="C20" s="265">
        <v>2</v>
      </c>
      <c r="D20" s="265">
        <v>1</v>
      </c>
      <c r="E20" s="265"/>
      <c r="F20" s="64"/>
      <c r="G20" s="64"/>
      <c r="H20" s="64"/>
    </row>
    <row r="21" spans="1:8" ht="15.95" customHeight="1">
      <c r="A21" s="75" t="s">
        <v>115</v>
      </c>
      <c r="B21" s="265">
        <f t="shared" si="0"/>
        <v>4</v>
      </c>
      <c r="C21" s="265">
        <v>2</v>
      </c>
      <c r="D21" s="265">
        <v>1</v>
      </c>
      <c r="E21" s="265">
        <v>1</v>
      </c>
      <c r="F21" s="64"/>
      <c r="G21" s="64"/>
      <c r="H21" s="64"/>
    </row>
    <row r="22" spans="1:8" ht="15.95" customHeight="1">
      <c r="A22" t="s">
        <v>116</v>
      </c>
      <c r="B22" s="265">
        <f t="shared" si="0"/>
        <v>3</v>
      </c>
      <c r="C22" s="265">
        <v>2</v>
      </c>
      <c r="D22" s="265">
        <v>1</v>
      </c>
      <c r="E22" s="265"/>
      <c r="F22" s="64"/>
      <c r="G22" s="64"/>
      <c r="H22" s="64"/>
    </row>
  </sheetData>
  <mergeCells count="3">
    <mergeCell ref="C4:E4"/>
    <mergeCell ref="B4:B5"/>
    <mergeCell ref="A1:E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>
  <sheetPr>
    <tabColor rgb="FFC00000"/>
  </sheetPr>
  <dimension ref="A1:E100"/>
  <sheetViews>
    <sheetView topLeftCell="A8" workbookViewId="0">
      <selection sqref="A1:D22"/>
    </sheetView>
  </sheetViews>
  <sheetFormatPr defaultColWidth="9" defaultRowHeight="12.75"/>
  <cols>
    <col min="1" max="1" width="44" customWidth="1"/>
    <col min="2" max="2" width="11.28515625" customWidth="1"/>
    <col min="3" max="3" width="14.85546875" customWidth="1"/>
    <col min="4" max="4" width="21" customWidth="1"/>
    <col min="5" max="5" width="13.42578125" customWidth="1"/>
  </cols>
  <sheetData>
    <row r="1" spans="1:5" ht="20.100000000000001" customHeight="1">
      <c r="A1" s="806" t="s">
        <v>690</v>
      </c>
      <c r="B1" s="806"/>
      <c r="C1" s="806"/>
      <c r="D1" s="806"/>
      <c r="E1" s="93"/>
    </row>
    <row r="2" spans="1:5" ht="20.100000000000001" customHeight="1">
      <c r="A2" s="104"/>
      <c r="B2" s="67"/>
      <c r="C2" s="67"/>
      <c r="D2" s="67"/>
    </row>
    <row r="3" spans="1:5" ht="19.5" customHeight="1">
      <c r="A3" s="67"/>
      <c r="B3" s="67"/>
      <c r="C3" s="67"/>
      <c r="D3" s="58" t="s">
        <v>439</v>
      </c>
    </row>
    <row r="4" spans="1:5" ht="23.25" customHeight="1">
      <c r="A4" s="105"/>
      <c r="B4" s="84" t="s">
        <v>94</v>
      </c>
      <c r="C4" s="867" t="s">
        <v>440</v>
      </c>
      <c r="D4" s="867"/>
    </row>
    <row r="5" spans="1:5" ht="23.25" customHeight="1">
      <c r="A5" s="67"/>
      <c r="B5" s="106" t="s">
        <v>96</v>
      </c>
      <c r="C5" s="94" t="s">
        <v>441</v>
      </c>
      <c r="D5" s="94" t="s">
        <v>442</v>
      </c>
    </row>
    <row r="6" spans="1:5" ht="20.100000000000001" customHeight="1">
      <c r="A6" s="67"/>
      <c r="B6" s="74"/>
      <c r="C6" s="74"/>
      <c r="D6" s="74"/>
    </row>
    <row r="7" spans="1:5" ht="20.100000000000001" customHeight="1">
      <c r="A7" s="54" t="s">
        <v>174</v>
      </c>
      <c r="B7" s="115">
        <f>SUM(B8:B22)</f>
        <v>814</v>
      </c>
      <c r="C7" s="115">
        <f>SUM(C8:C22)</f>
        <v>582</v>
      </c>
      <c r="D7" s="115">
        <f>SUM(D8:D22)</f>
        <v>232</v>
      </c>
    </row>
    <row r="8" spans="1:5" ht="20.100000000000001" customHeight="1">
      <c r="A8" t="s">
        <v>102</v>
      </c>
      <c r="B8" s="265">
        <f>C8+D8</f>
        <v>40</v>
      </c>
      <c r="C8" s="55">
        <v>40</v>
      </c>
      <c r="D8" s="55"/>
    </row>
    <row r="9" spans="1:5" ht="20.100000000000001" customHeight="1">
      <c r="A9" t="s">
        <v>103</v>
      </c>
      <c r="B9" s="55">
        <f t="shared" ref="B9:B22" si="0">C9+D9</f>
        <v>63</v>
      </c>
      <c r="C9" s="55">
        <v>39</v>
      </c>
      <c r="D9" s="55">
        <v>24</v>
      </c>
    </row>
    <row r="10" spans="1:5" ht="20.100000000000001" customHeight="1">
      <c r="A10" t="s">
        <v>104</v>
      </c>
      <c r="B10" s="55">
        <f t="shared" si="0"/>
        <v>32</v>
      </c>
      <c r="C10" s="55">
        <v>16</v>
      </c>
      <c r="D10" s="55">
        <v>16</v>
      </c>
    </row>
    <row r="11" spans="1:5" ht="20.100000000000001" customHeight="1">
      <c r="A11" t="s">
        <v>105</v>
      </c>
      <c r="B11" s="55">
        <f t="shared" si="0"/>
        <v>19</v>
      </c>
      <c r="C11" s="55">
        <v>19</v>
      </c>
      <c r="D11" s="55"/>
    </row>
    <row r="12" spans="1:5" ht="20.100000000000001" customHeight="1">
      <c r="A12" t="s">
        <v>106</v>
      </c>
      <c r="B12" s="55">
        <f t="shared" si="0"/>
        <v>73</v>
      </c>
      <c r="C12" s="55">
        <v>48</v>
      </c>
      <c r="D12" s="55">
        <v>25</v>
      </c>
    </row>
    <row r="13" spans="1:5" ht="20.100000000000001" customHeight="1">
      <c r="A13" t="s">
        <v>107</v>
      </c>
      <c r="B13" s="55">
        <f t="shared" si="0"/>
        <v>73</v>
      </c>
      <c r="C13" s="55">
        <v>51</v>
      </c>
      <c r="D13" s="55">
        <v>22</v>
      </c>
    </row>
    <row r="14" spans="1:5" ht="20.100000000000001" customHeight="1">
      <c r="A14" t="s">
        <v>108</v>
      </c>
      <c r="B14" s="55">
        <f t="shared" si="0"/>
        <v>64</v>
      </c>
      <c r="C14" s="55">
        <v>48</v>
      </c>
      <c r="D14" s="55">
        <v>16</v>
      </c>
    </row>
    <row r="15" spans="1:5" ht="20.100000000000001" customHeight="1">
      <c r="A15" t="s">
        <v>109</v>
      </c>
      <c r="B15" s="55">
        <f t="shared" si="0"/>
        <v>27</v>
      </c>
      <c r="C15" s="55">
        <v>17</v>
      </c>
      <c r="D15" s="55">
        <v>10</v>
      </c>
    </row>
    <row r="16" spans="1:5" ht="20.100000000000001" customHeight="1">
      <c r="A16" t="s">
        <v>110</v>
      </c>
      <c r="B16" s="55">
        <f t="shared" si="0"/>
        <v>78</v>
      </c>
      <c r="C16" s="55">
        <v>61</v>
      </c>
      <c r="D16" s="55">
        <v>17</v>
      </c>
    </row>
    <row r="17" spans="1:4" ht="20.100000000000001" customHeight="1">
      <c r="A17" t="s">
        <v>111</v>
      </c>
      <c r="B17" s="55">
        <f t="shared" si="0"/>
        <v>54</v>
      </c>
      <c r="C17" s="55">
        <v>54</v>
      </c>
      <c r="D17" s="55"/>
    </row>
    <row r="18" spans="1:4" ht="20.100000000000001" customHeight="1">
      <c r="A18" t="s">
        <v>112</v>
      </c>
      <c r="B18" s="55">
        <f t="shared" si="0"/>
        <v>70</v>
      </c>
      <c r="C18" s="55">
        <v>47</v>
      </c>
      <c r="D18" s="55">
        <v>23</v>
      </c>
    </row>
    <row r="19" spans="1:4" ht="20.100000000000001" customHeight="1">
      <c r="A19" t="s">
        <v>113</v>
      </c>
      <c r="B19" s="55">
        <f t="shared" si="0"/>
        <v>44</v>
      </c>
      <c r="C19" s="55">
        <v>29</v>
      </c>
      <c r="D19" s="55">
        <v>15</v>
      </c>
    </row>
    <row r="20" spans="1:4" ht="20.100000000000001" customHeight="1">
      <c r="A20" s="75" t="s">
        <v>114</v>
      </c>
      <c r="B20" s="55">
        <f t="shared" si="0"/>
        <v>54</v>
      </c>
      <c r="C20" s="55">
        <v>39</v>
      </c>
      <c r="D20" s="55">
        <v>15</v>
      </c>
    </row>
    <row r="21" spans="1:4" ht="20.100000000000001" customHeight="1">
      <c r="A21" s="75" t="s">
        <v>115</v>
      </c>
      <c r="B21" s="55">
        <f t="shared" si="0"/>
        <v>63</v>
      </c>
      <c r="C21" s="55">
        <v>31</v>
      </c>
      <c r="D21" s="55">
        <v>32</v>
      </c>
    </row>
    <row r="22" spans="1:4" ht="20.100000000000001" customHeight="1">
      <c r="A22" t="s">
        <v>116</v>
      </c>
      <c r="B22" s="55">
        <f t="shared" si="0"/>
        <v>60</v>
      </c>
      <c r="C22" s="55">
        <v>43</v>
      </c>
      <c r="D22" s="55">
        <v>17</v>
      </c>
    </row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>
    <tabColor rgb="FFC00000"/>
  </sheetPr>
  <dimension ref="A1:J29"/>
  <sheetViews>
    <sheetView topLeftCell="A13" workbookViewId="0">
      <selection sqref="A1:F27"/>
    </sheetView>
  </sheetViews>
  <sheetFormatPr defaultColWidth="9.140625" defaultRowHeight="18" customHeight="1"/>
  <cols>
    <col min="1" max="1" width="43.140625" style="67" customWidth="1"/>
    <col min="2" max="5" width="9.42578125" style="67" customWidth="1"/>
    <col min="6" max="6" width="10.7109375" style="67" bestFit="1" customWidth="1"/>
    <col min="7" max="16384" width="9.140625" style="67"/>
  </cols>
  <sheetData>
    <row r="1" spans="1:10" s="76" customFormat="1" ht="21" customHeight="1">
      <c r="A1" s="806" t="s">
        <v>443</v>
      </c>
      <c r="B1" s="806"/>
      <c r="C1" s="806"/>
      <c r="D1" s="806"/>
      <c r="E1" s="806"/>
      <c r="F1" s="806"/>
    </row>
    <row r="2" spans="1:10" s="76" customFormat="1" ht="21" customHeight="1">
      <c r="A2" s="35"/>
      <c r="B2" s="35"/>
      <c r="C2" s="35"/>
      <c r="D2" s="35"/>
      <c r="E2" s="35"/>
      <c r="F2" s="35"/>
    </row>
    <row r="3" spans="1:10" s="76" customFormat="1" ht="20.25" customHeight="1">
      <c r="A3" s="96"/>
      <c r="B3" s="79"/>
      <c r="C3" s="79"/>
      <c r="D3" s="79"/>
      <c r="E3" s="79"/>
      <c r="F3" s="756" t="s">
        <v>444</v>
      </c>
    </row>
    <row r="4" spans="1:10" ht="29.25" customHeight="1">
      <c r="A4" s="758"/>
      <c r="B4" s="697">
        <v>2018</v>
      </c>
      <c r="C4" s="697">
        <v>2019</v>
      </c>
      <c r="D4" s="697">
        <v>2020</v>
      </c>
      <c r="E4" s="697">
        <v>2021</v>
      </c>
      <c r="F4" s="734" t="s">
        <v>173</v>
      </c>
    </row>
    <row r="5" spans="1:10" customFormat="1" ht="25.5" customHeight="1">
      <c r="A5" s="762" t="s">
        <v>119</v>
      </c>
      <c r="B5" s="753">
        <v>922</v>
      </c>
      <c r="C5" s="753">
        <v>912</v>
      </c>
      <c r="D5" s="753">
        <v>912</v>
      </c>
      <c r="E5" s="753">
        <v>895</v>
      </c>
      <c r="F5" s="753">
        <v>779</v>
      </c>
      <c r="J5" s="102"/>
    </row>
    <row r="6" spans="1:10" customFormat="1" ht="17.649999999999999" customHeight="1">
      <c r="A6" s="763" t="s">
        <v>411</v>
      </c>
      <c r="B6" s="757"/>
      <c r="C6" s="757"/>
      <c r="D6" s="757"/>
      <c r="E6" s="757"/>
      <c r="F6" s="747"/>
      <c r="J6" s="102"/>
    </row>
    <row r="7" spans="1:10" customFormat="1" ht="18" customHeight="1">
      <c r="A7" s="764" t="s">
        <v>419</v>
      </c>
      <c r="B7" s="747">
        <v>922</v>
      </c>
      <c r="C7" s="748">
        <v>912</v>
      </c>
      <c r="D7" s="748">
        <v>912</v>
      </c>
      <c r="E7" s="747">
        <v>895</v>
      </c>
      <c r="F7" s="748">
        <v>779</v>
      </c>
      <c r="I7" s="102"/>
    </row>
    <row r="8" spans="1:10" customFormat="1" ht="18" customHeight="1">
      <c r="A8" s="764" t="s">
        <v>431</v>
      </c>
      <c r="B8" s="747"/>
      <c r="C8" s="748"/>
      <c r="D8" s="748"/>
      <c r="E8" s="747"/>
      <c r="F8" s="747"/>
      <c r="J8" s="102"/>
    </row>
    <row r="9" spans="1:10" customFormat="1" ht="18" customHeight="1">
      <c r="A9" s="763" t="s">
        <v>414</v>
      </c>
      <c r="B9" s="747"/>
      <c r="C9" s="748"/>
      <c r="D9" s="748"/>
      <c r="E9" s="747"/>
      <c r="F9" s="747"/>
      <c r="J9" s="102"/>
    </row>
    <row r="10" spans="1:10" customFormat="1" ht="18" customHeight="1">
      <c r="A10" s="764" t="s">
        <v>432</v>
      </c>
      <c r="B10" s="747">
        <v>642</v>
      </c>
      <c r="C10" s="747">
        <v>641</v>
      </c>
      <c r="D10" s="748">
        <v>636</v>
      </c>
      <c r="E10" s="748">
        <v>627</v>
      </c>
      <c r="F10" s="748">
        <v>582</v>
      </c>
      <c r="I10" s="102"/>
    </row>
    <row r="11" spans="1:10" customFormat="1" ht="18" customHeight="1">
      <c r="A11" s="764" t="s">
        <v>433</v>
      </c>
      <c r="B11" s="747">
        <v>280</v>
      </c>
      <c r="C11" s="747">
        <v>271</v>
      </c>
      <c r="D11" s="748">
        <v>276</v>
      </c>
      <c r="E11" s="748">
        <v>268</v>
      </c>
      <c r="F11" s="748">
        <v>197</v>
      </c>
      <c r="I11" s="103"/>
    </row>
    <row r="12" spans="1:10" customFormat="1" ht="18" customHeight="1">
      <c r="A12" s="763" t="s">
        <v>445</v>
      </c>
      <c r="B12" s="747"/>
      <c r="C12" s="748"/>
      <c r="D12" s="748"/>
      <c r="E12" s="747"/>
      <c r="F12" s="747"/>
      <c r="J12" s="102"/>
    </row>
    <row r="13" spans="1:10" customFormat="1" ht="18" customHeight="1">
      <c r="A13" s="764" t="s">
        <v>446</v>
      </c>
      <c r="B13" s="747">
        <v>922</v>
      </c>
      <c r="C13" s="747">
        <v>912</v>
      </c>
      <c r="D13" s="748">
        <v>912</v>
      </c>
      <c r="E13" s="748">
        <v>895</v>
      </c>
      <c r="F13" s="748">
        <v>779</v>
      </c>
      <c r="I13" s="102"/>
    </row>
    <row r="14" spans="1:10" customFormat="1" ht="18" customHeight="1">
      <c r="A14" s="764" t="s">
        <v>447</v>
      </c>
      <c r="B14" s="747"/>
      <c r="C14" s="747"/>
      <c r="D14" s="748"/>
      <c r="E14" s="748"/>
      <c r="F14" s="748"/>
      <c r="I14" s="103"/>
    </row>
    <row r="15" spans="1:10" ht="19.5" customHeight="1">
      <c r="A15" s="764" t="s">
        <v>448</v>
      </c>
      <c r="B15" s="747"/>
      <c r="C15" s="747"/>
      <c r="D15" s="748"/>
      <c r="E15" s="748"/>
      <c r="F15" s="747"/>
    </row>
    <row r="16" spans="1:10" ht="19.5" customHeight="1">
      <c r="A16" s="763"/>
      <c r="B16" s="870" t="s">
        <v>691</v>
      </c>
      <c r="C16" s="870"/>
      <c r="D16" s="870"/>
      <c r="E16" s="870"/>
      <c r="F16" s="870"/>
    </row>
    <row r="17" spans="1:10" ht="19.5" customHeight="1">
      <c r="A17" s="763"/>
      <c r="B17" s="759"/>
      <c r="C17" s="759"/>
      <c r="D17" s="759"/>
      <c r="E17" s="759"/>
      <c r="F17" s="759"/>
    </row>
    <row r="18" spans="1:10" customFormat="1" ht="17.649999999999999" customHeight="1">
      <c r="A18" s="763" t="s">
        <v>411</v>
      </c>
      <c r="B18" s="760">
        <v>97.463002114164908</v>
      </c>
      <c r="C18" s="760">
        <f>C5/B5*100</f>
        <v>98.915401301518429</v>
      </c>
      <c r="D18" s="760">
        <f>D5/C5*100</f>
        <v>100</v>
      </c>
      <c r="E18" s="760">
        <f>E5/D5*100</f>
        <v>98.135964912280699</v>
      </c>
      <c r="F18" s="760">
        <f>F5/E5*100</f>
        <v>87.039106145251395</v>
      </c>
      <c r="G18" s="98"/>
      <c r="J18" s="102"/>
    </row>
    <row r="19" spans="1:10" customFormat="1" ht="18" customHeight="1">
      <c r="A19" s="764" t="s">
        <v>419</v>
      </c>
      <c r="B19" s="761">
        <v>97.463002114164908</v>
      </c>
      <c r="C19" s="761">
        <f>C18</f>
        <v>98.915401301518429</v>
      </c>
      <c r="D19" s="761">
        <f>D18</f>
        <v>100</v>
      </c>
      <c r="E19" s="761">
        <f>E18</f>
        <v>98.135964912280699</v>
      </c>
      <c r="F19" s="761">
        <f>F18</f>
        <v>87.039106145251395</v>
      </c>
      <c r="I19" s="102"/>
    </row>
    <row r="20" spans="1:10" customFormat="1" ht="18" customHeight="1">
      <c r="A20" s="764" t="s">
        <v>431</v>
      </c>
      <c r="B20" s="761"/>
      <c r="C20" s="761"/>
      <c r="D20" s="552"/>
      <c r="E20" s="552"/>
      <c r="F20" s="761"/>
      <c r="G20" s="98"/>
      <c r="J20" s="102"/>
    </row>
    <row r="21" spans="1:10" customFormat="1" ht="18" customHeight="1">
      <c r="A21" s="763" t="s">
        <v>414</v>
      </c>
      <c r="B21" s="761"/>
      <c r="C21" s="761"/>
      <c r="D21" s="552"/>
      <c r="E21" s="552"/>
      <c r="F21" s="761"/>
      <c r="G21" s="98"/>
      <c r="J21" s="102"/>
    </row>
    <row r="22" spans="1:10" customFormat="1" ht="18" customHeight="1">
      <c r="A22" s="764" t="s">
        <v>432</v>
      </c>
      <c r="B22" s="552">
        <v>95.67809239940388</v>
      </c>
      <c r="C22" s="761">
        <f t="shared" ref="C22:F23" si="0">C10/B10*100</f>
        <v>99.844236760124616</v>
      </c>
      <c r="D22" s="761">
        <f t="shared" si="0"/>
        <v>99.21996879875195</v>
      </c>
      <c r="E22" s="761">
        <f t="shared" si="0"/>
        <v>98.584905660377359</v>
      </c>
      <c r="F22" s="761">
        <f t="shared" si="0"/>
        <v>92.822966507177028</v>
      </c>
      <c r="I22" s="102"/>
    </row>
    <row r="23" spans="1:10" customFormat="1" ht="18" customHeight="1">
      <c r="A23" s="764" t="s">
        <v>433</v>
      </c>
      <c r="B23" s="552">
        <v>101.81818181818181</v>
      </c>
      <c r="C23" s="761">
        <f t="shared" si="0"/>
        <v>96.785714285714292</v>
      </c>
      <c r="D23" s="761">
        <f t="shared" si="0"/>
        <v>101.8450184501845</v>
      </c>
      <c r="E23" s="761">
        <f t="shared" si="0"/>
        <v>97.101449275362313</v>
      </c>
      <c r="F23" s="761">
        <f t="shared" si="0"/>
        <v>73.507462686567166</v>
      </c>
      <c r="I23" s="103"/>
    </row>
    <row r="24" spans="1:10" customFormat="1" ht="18" customHeight="1">
      <c r="A24" s="763" t="s">
        <v>445</v>
      </c>
      <c r="B24" s="761"/>
      <c r="C24" s="761"/>
      <c r="D24" s="552"/>
      <c r="E24" s="552"/>
      <c r="F24" s="761"/>
      <c r="G24" s="98"/>
      <c r="J24" s="102"/>
    </row>
    <row r="25" spans="1:10" customFormat="1" ht="18" customHeight="1">
      <c r="A25" s="764" t="s">
        <v>446</v>
      </c>
      <c r="B25" s="552">
        <v>97.463002114164908</v>
      </c>
      <c r="C25" s="552">
        <f>C19</f>
        <v>98.915401301518429</v>
      </c>
      <c r="D25" s="552">
        <f>D19</f>
        <v>100</v>
      </c>
      <c r="E25" s="552">
        <f>E19</f>
        <v>98.135964912280699</v>
      </c>
      <c r="F25" s="552">
        <f>F19</f>
        <v>87.039106145251395</v>
      </c>
      <c r="I25" s="102"/>
    </row>
    <row r="26" spans="1:10" customFormat="1" ht="18" customHeight="1">
      <c r="A26" s="764" t="s">
        <v>447</v>
      </c>
      <c r="B26" s="552"/>
      <c r="C26" s="761"/>
      <c r="D26" s="761"/>
      <c r="E26" s="552"/>
      <c r="F26" s="552"/>
      <c r="I26" s="103"/>
    </row>
    <row r="27" spans="1:10" ht="19.5" customHeight="1">
      <c r="A27" s="764" t="s">
        <v>448</v>
      </c>
      <c r="B27" s="761"/>
      <c r="C27" s="761"/>
      <c r="D27" s="552"/>
      <c r="E27" s="552"/>
      <c r="F27" s="761"/>
    </row>
    <row r="28" spans="1:10" ht="18" customHeight="1">
      <c r="A28" s="69"/>
      <c r="B28" s="69"/>
      <c r="C28" s="69"/>
      <c r="D28" s="69"/>
      <c r="E28" s="69"/>
      <c r="F28" s="69"/>
    </row>
    <row r="29" spans="1:10" ht="18" customHeight="1">
      <c r="A29" s="67" t="s">
        <v>449</v>
      </c>
    </row>
  </sheetData>
  <mergeCells count="2">
    <mergeCell ref="B16:F16"/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57.xml><?xml version="1.0" encoding="utf-8"?>
<worksheet xmlns="http://schemas.openxmlformats.org/spreadsheetml/2006/main" xmlns:r="http://schemas.openxmlformats.org/officeDocument/2006/relationships">
  <sheetPr>
    <tabColor rgb="FFC00000"/>
  </sheetPr>
  <dimension ref="A1:D22"/>
  <sheetViews>
    <sheetView topLeftCell="A4" workbookViewId="0">
      <selection sqref="A1:D22"/>
    </sheetView>
  </sheetViews>
  <sheetFormatPr defaultColWidth="9.140625" defaultRowHeight="15.95" customHeight="1"/>
  <cols>
    <col min="1" max="1" width="44.7109375" style="67" customWidth="1"/>
    <col min="2" max="2" width="9.7109375" style="67" customWidth="1"/>
    <col min="3" max="3" width="11.5703125" style="67" customWidth="1"/>
    <col min="4" max="4" width="23" style="67" customWidth="1"/>
    <col min="5" max="16384" width="9.140625" style="67"/>
  </cols>
  <sheetData>
    <row r="1" spans="1:4" s="76" customFormat="1" ht="20.100000000000001" customHeight="1">
      <c r="A1" s="806" t="s">
        <v>692</v>
      </c>
      <c r="B1" s="806"/>
      <c r="C1" s="806"/>
      <c r="D1" s="806"/>
    </row>
    <row r="2" spans="1:4" ht="20.100000000000001" customHeight="1">
      <c r="A2" s="68"/>
      <c r="B2" s="93"/>
      <c r="C2" s="93"/>
      <c r="D2" s="93"/>
    </row>
    <row r="3" spans="1:4" ht="20.100000000000001" customHeight="1">
      <c r="A3" s="69"/>
      <c r="B3" s="69"/>
      <c r="C3" s="69"/>
      <c r="D3" s="58" t="s">
        <v>444</v>
      </c>
    </row>
    <row r="4" spans="1:4" customFormat="1" ht="23.25" customHeight="1">
      <c r="A4" s="105"/>
      <c r="B4" s="84" t="s">
        <v>94</v>
      </c>
      <c r="C4" s="867" t="s">
        <v>440</v>
      </c>
      <c r="D4" s="867"/>
    </row>
    <row r="5" spans="1:4" customFormat="1" ht="23.25" customHeight="1">
      <c r="A5" s="67"/>
      <c r="B5" s="106" t="s">
        <v>96</v>
      </c>
      <c r="C5" s="94" t="s">
        <v>441</v>
      </c>
      <c r="D5" s="94" t="s">
        <v>442</v>
      </c>
    </row>
    <row r="6" spans="1:4" customFormat="1" ht="15.95" customHeight="1">
      <c r="B6" s="95"/>
      <c r="C6" s="95"/>
      <c r="D6" s="74"/>
    </row>
    <row r="7" spans="1:4" ht="15.95" customHeight="1">
      <c r="A7" s="54" t="s">
        <v>174</v>
      </c>
      <c r="B7" s="76">
        <f>SUM(B8:B22)</f>
        <v>779</v>
      </c>
      <c r="C7" s="76">
        <f>SUM(C8:C22)</f>
        <v>582</v>
      </c>
      <c r="D7" s="76">
        <f>SUM(D8:D22)</f>
        <v>197</v>
      </c>
    </row>
    <row r="8" spans="1:4" ht="15.95" customHeight="1">
      <c r="A8" t="s">
        <v>102</v>
      </c>
      <c r="B8" s="67">
        <f>C8+D8</f>
        <v>40</v>
      </c>
      <c r="C8" s="67">
        <v>40</v>
      </c>
    </row>
    <row r="9" spans="1:4" ht="15.95" customHeight="1">
      <c r="A9" t="s">
        <v>103</v>
      </c>
      <c r="B9" s="67">
        <f t="shared" ref="B9:B22" si="0">C9+D9</f>
        <v>54</v>
      </c>
      <c r="C9" s="67">
        <v>39</v>
      </c>
      <c r="D9" s="67">
        <v>15</v>
      </c>
    </row>
    <row r="10" spans="1:4" ht="15.95" customHeight="1">
      <c r="A10" t="s">
        <v>104</v>
      </c>
      <c r="B10" s="67">
        <f t="shared" si="0"/>
        <v>28</v>
      </c>
      <c r="C10" s="67">
        <v>16</v>
      </c>
      <c r="D10" s="374">
        <v>12</v>
      </c>
    </row>
    <row r="11" spans="1:4" ht="15.95" customHeight="1">
      <c r="A11" t="s">
        <v>105</v>
      </c>
      <c r="B11" s="67">
        <f t="shared" si="0"/>
        <v>19</v>
      </c>
      <c r="C11" s="67">
        <v>19</v>
      </c>
    </row>
    <row r="12" spans="1:4" ht="15.95" customHeight="1">
      <c r="A12" t="s">
        <v>106</v>
      </c>
      <c r="B12" s="67">
        <f t="shared" si="0"/>
        <v>62</v>
      </c>
      <c r="C12" s="67">
        <v>48</v>
      </c>
      <c r="D12" s="67">
        <v>14</v>
      </c>
    </row>
    <row r="13" spans="1:4" ht="15.95" customHeight="1">
      <c r="A13" t="s">
        <v>107</v>
      </c>
      <c r="B13" s="67">
        <f t="shared" si="0"/>
        <v>66</v>
      </c>
      <c r="C13" s="67">
        <v>51</v>
      </c>
      <c r="D13" s="67">
        <v>15</v>
      </c>
    </row>
    <row r="14" spans="1:4" ht="15.95" customHeight="1">
      <c r="A14" t="s">
        <v>108</v>
      </c>
      <c r="B14" s="67">
        <f t="shared" si="0"/>
        <v>59</v>
      </c>
      <c r="C14" s="67">
        <v>48</v>
      </c>
      <c r="D14" s="67">
        <v>11</v>
      </c>
    </row>
    <row r="15" spans="1:4" ht="15.95" customHeight="1">
      <c r="A15" t="s">
        <v>109</v>
      </c>
      <c r="B15" s="67">
        <f t="shared" si="0"/>
        <v>29</v>
      </c>
      <c r="C15">
        <v>17</v>
      </c>
      <c r="D15" s="67">
        <v>12</v>
      </c>
    </row>
    <row r="16" spans="1:4" ht="15.95" customHeight="1">
      <c r="A16" t="s">
        <v>110</v>
      </c>
      <c r="B16" s="67">
        <f t="shared" si="0"/>
        <v>77</v>
      </c>
      <c r="C16">
        <v>61</v>
      </c>
      <c r="D16" s="67">
        <v>16</v>
      </c>
    </row>
    <row r="17" spans="1:4" ht="15.95" customHeight="1">
      <c r="A17" t="s">
        <v>111</v>
      </c>
      <c r="B17" s="67">
        <f t="shared" si="0"/>
        <v>54</v>
      </c>
      <c r="C17">
        <v>54</v>
      </c>
    </row>
    <row r="18" spans="1:4" ht="15.95" customHeight="1">
      <c r="A18" t="s">
        <v>112</v>
      </c>
      <c r="B18" s="67">
        <f t="shared" si="0"/>
        <v>67</v>
      </c>
      <c r="C18">
        <v>47</v>
      </c>
      <c r="D18" s="67">
        <v>20</v>
      </c>
    </row>
    <row r="19" spans="1:4" ht="15.95" customHeight="1">
      <c r="A19" t="s">
        <v>113</v>
      </c>
      <c r="B19" s="67">
        <f t="shared" si="0"/>
        <v>48</v>
      </c>
      <c r="C19">
        <v>29</v>
      </c>
      <c r="D19" s="67">
        <v>19</v>
      </c>
    </row>
    <row r="20" spans="1:4" ht="15.95" customHeight="1">
      <c r="A20" s="75" t="s">
        <v>114</v>
      </c>
      <c r="B20" s="67">
        <f t="shared" si="0"/>
        <v>54</v>
      </c>
      <c r="C20">
        <v>39</v>
      </c>
      <c r="D20" s="67">
        <v>15</v>
      </c>
    </row>
    <row r="21" spans="1:4" ht="15.95" customHeight="1">
      <c r="A21" s="75" t="s">
        <v>115</v>
      </c>
      <c r="B21" s="67">
        <f t="shared" si="0"/>
        <v>62</v>
      </c>
      <c r="C21">
        <v>31</v>
      </c>
      <c r="D21" s="67">
        <v>31</v>
      </c>
    </row>
    <row r="22" spans="1:4" ht="15.95" customHeight="1">
      <c r="A22" t="s">
        <v>116</v>
      </c>
      <c r="B22" s="67">
        <f t="shared" si="0"/>
        <v>60</v>
      </c>
      <c r="C22">
        <v>43</v>
      </c>
      <c r="D22" s="67">
        <v>17</v>
      </c>
    </row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58.xml><?xml version="1.0" encoding="utf-8"?>
<worksheet xmlns="http://schemas.openxmlformats.org/spreadsheetml/2006/main" xmlns:r="http://schemas.openxmlformats.org/officeDocument/2006/relationships">
  <sheetPr>
    <tabColor rgb="FFC00000"/>
  </sheetPr>
  <dimension ref="A1:H30"/>
  <sheetViews>
    <sheetView topLeftCell="A17" workbookViewId="0">
      <selection sqref="A1:F30"/>
    </sheetView>
  </sheetViews>
  <sheetFormatPr defaultColWidth="9.140625" defaultRowHeight="15.75" customHeight="1"/>
  <cols>
    <col min="1" max="1" width="47" style="67" customWidth="1"/>
    <col min="2" max="5" width="7.7109375" style="67" customWidth="1"/>
    <col min="6" max="6" width="8.85546875" style="67" customWidth="1"/>
    <col min="7" max="16384" width="9.140625" style="67"/>
  </cols>
  <sheetData>
    <row r="1" spans="1:8" s="76" customFormat="1" ht="20.100000000000001" customHeight="1">
      <c r="A1" s="806" t="s">
        <v>450</v>
      </c>
      <c r="B1" s="806"/>
      <c r="C1" s="806"/>
      <c r="D1" s="806"/>
      <c r="E1" s="806"/>
      <c r="F1" s="806"/>
    </row>
    <row r="2" spans="1:8" s="76" customFormat="1" ht="20.100000000000001" customHeight="1">
      <c r="A2" s="35"/>
      <c r="B2" s="50"/>
      <c r="C2" s="35"/>
      <c r="D2" s="35"/>
      <c r="E2" s="35"/>
      <c r="F2" s="35"/>
    </row>
    <row r="3" spans="1:8" s="76" customFormat="1" ht="20.100000000000001" customHeight="1">
      <c r="A3" s="77"/>
      <c r="B3" s="78"/>
      <c r="C3" s="79"/>
      <c r="D3" s="79"/>
      <c r="E3" s="80"/>
      <c r="F3" s="58" t="s">
        <v>166</v>
      </c>
    </row>
    <row r="4" spans="1:8" ht="29.25" customHeight="1">
      <c r="A4" s="81"/>
      <c r="B4" s="40">
        <v>2018</v>
      </c>
      <c r="C4" s="472">
        <v>2019</v>
      </c>
      <c r="D4" s="472">
        <v>2020</v>
      </c>
      <c r="E4" s="472">
        <v>2021</v>
      </c>
      <c r="F4" s="734" t="s">
        <v>173</v>
      </c>
    </row>
    <row r="5" spans="1:8" ht="15.95" customHeight="1">
      <c r="A5" s="81"/>
      <c r="B5" s="83"/>
      <c r="C5" s="83"/>
      <c r="D5" s="83"/>
      <c r="E5" s="83"/>
      <c r="F5" s="84"/>
    </row>
    <row r="6" spans="1:8" customFormat="1" ht="15.95" customHeight="1">
      <c r="A6" s="85" t="s">
        <v>119</v>
      </c>
      <c r="B6" s="765">
        <v>1595</v>
      </c>
      <c r="C6" s="765">
        <v>1299</v>
      </c>
      <c r="D6" s="765">
        <v>1295</v>
      </c>
      <c r="E6" s="765">
        <v>1279</v>
      </c>
      <c r="F6" s="765">
        <v>1046</v>
      </c>
      <c r="G6" s="54"/>
      <c r="H6" s="91"/>
    </row>
    <row r="7" spans="1:8" ht="15.95" customHeight="1">
      <c r="A7" s="92" t="s">
        <v>426</v>
      </c>
      <c r="B7" s="265">
        <v>1595</v>
      </c>
      <c r="C7" s="265">
        <v>1299</v>
      </c>
      <c r="D7" s="265">
        <v>1295</v>
      </c>
      <c r="E7" s="265">
        <v>1279</v>
      </c>
      <c r="F7" s="265">
        <v>1046</v>
      </c>
    </row>
    <row r="8" spans="1:8" ht="15.95" customHeight="1">
      <c r="A8" s="87" t="s">
        <v>411</v>
      </c>
      <c r="B8" s="265"/>
      <c r="C8" s="265"/>
      <c r="D8" s="265"/>
      <c r="E8" s="265"/>
      <c r="F8" s="265"/>
    </row>
    <row r="9" spans="1:8" ht="15.95" customHeight="1">
      <c r="A9" s="89" t="s">
        <v>412</v>
      </c>
      <c r="B9" s="265">
        <v>1595</v>
      </c>
      <c r="C9" s="265">
        <v>1299</v>
      </c>
      <c r="D9" s="265">
        <v>1295</v>
      </c>
      <c r="E9" s="265">
        <v>1279</v>
      </c>
      <c r="F9" s="265">
        <v>1046</v>
      </c>
    </row>
    <row r="10" spans="1:8" ht="15.95" customHeight="1">
      <c r="A10" s="89" t="s">
        <v>413</v>
      </c>
      <c r="B10" s="265"/>
      <c r="C10" s="265"/>
      <c r="D10" s="265"/>
      <c r="E10" s="265"/>
      <c r="F10" s="265"/>
    </row>
    <row r="11" spans="1:8" ht="15.95" customHeight="1">
      <c r="A11" s="87" t="s">
        <v>160</v>
      </c>
      <c r="B11" s="265"/>
      <c r="C11" s="265"/>
      <c r="D11" s="265"/>
      <c r="E11" s="265"/>
      <c r="F11" s="765">
        <f>F12+F13</f>
        <v>1046</v>
      </c>
    </row>
    <row r="12" spans="1:8" ht="15.95" customHeight="1">
      <c r="A12" s="89" t="s">
        <v>162</v>
      </c>
      <c r="B12" s="265"/>
      <c r="C12" s="265"/>
      <c r="D12" s="265"/>
      <c r="E12" s="265"/>
      <c r="F12" s="265">
        <v>564</v>
      </c>
    </row>
    <row r="13" spans="1:8" ht="15.95" customHeight="1">
      <c r="A13" s="89" t="s">
        <v>163</v>
      </c>
      <c r="B13" s="265"/>
      <c r="C13" s="265"/>
      <c r="D13" s="265"/>
      <c r="E13" s="265"/>
      <c r="F13" s="265">
        <v>482</v>
      </c>
    </row>
    <row r="14" spans="1:8" ht="15.95" customHeight="1">
      <c r="A14" s="87" t="s">
        <v>451</v>
      </c>
      <c r="B14" s="765">
        <f>B15+B16</f>
        <v>1595</v>
      </c>
      <c r="C14" s="765">
        <f>C15+C16</f>
        <v>1299</v>
      </c>
      <c r="D14" s="765">
        <f>D15+D16</f>
        <v>1295</v>
      </c>
      <c r="E14" s="765">
        <f>E15+E16</f>
        <v>1279</v>
      </c>
      <c r="F14" s="765">
        <f>F15+F16</f>
        <v>1046</v>
      </c>
      <c r="G14" s="91"/>
      <c r="H14" s="91"/>
    </row>
    <row r="15" spans="1:8" ht="15.95" customHeight="1">
      <c r="A15" s="89" t="s">
        <v>432</v>
      </c>
      <c r="B15" s="364">
        <v>1043</v>
      </c>
      <c r="C15" s="364">
        <v>827</v>
      </c>
      <c r="D15" s="364">
        <v>818</v>
      </c>
      <c r="E15" s="364">
        <v>816</v>
      </c>
      <c r="F15" s="265">
        <v>644</v>
      </c>
    </row>
    <row r="16" spans="1:8" ht="15.95" customHeight="1">
      <c r="A16" s="89" t="s">
        <v>433</v>
      </c>
      <c r="B16" s="364">
        <v>552</v>
      </c>
      <c r="C16" s="364">
        <v>472</v>
      </c>
      <c r="D16" s="364">
        <v>477</v>
      </c>
      <c r="E16" s="364">
        <v>463</v>
      </c>
      <c r="F16" s="265">
        <v>402</v>
      </c>
    </row>
    <row r="17" spans="1:7" ht="15.95" customHeight="1">
      <c r="A17" s="89"/>
      <c r="B17" s="363"/>
      <c r="C17" s="363"/>
      <c r="D17" s="363"/>
      <c r="E17" s="363"/>
    </row>
    <row r="18" spans="1:7" ht="15.75" customHeight="1">
      <c r="B18" s="865" t="s">
        <v>420</v>
      </c>
      <c r="C18" s="865"/>
      <c r="D18" s="865"/>
      <c r="E18" s="865"/>
      <c r="F18" s="865"/>
    </row>
    <row r="20" spans="1:7" customFormat="1" ht="15.95" customHeight="1">
      <c r="A20" s="85" t="s">
        <v>119</v>
      </c>
      <c r="B20" s="553">
        <v>93.165887850467286</v>
      </c>
      <c r="C20" s="553">
        <f>C6/B6*100</f>
        <v>81.442006269592483</v>
      </c>
      <c r="D20" s="553">
        <f t="shared" ref="D20:F21" si="0">D6/C6*100</f>
        <v>99.692070823710537</v>
      </c>
      <c r="E20" s="553">
        <f t="shared" si="0"/>
        <v>98.764478764478767</v>
      </c>
      <c r="F20" s="553">
        <f t="shared" si="0"/>
        <v>81.782642689601246</v>
      </c>
      <c r="G20" s="54"/>
    </row>
    <row r="21" spans="1:7" ht="15.95" customHeight="1">
      <c r="A21" s="92" t="s">
        <v>426</v>
      </c>
      <c r="B21" s="356">
        <v>93.165887850467286</v>
      </c>
      <c r="C21" s="766">
        <f>C7/B7*100</f>
        <v>81.442006269592483</v>
      </c>
      <c r="D21" s="766">
        <f t="shared" si="0"/>
        <v>99.692070823710537</v>
      </c>
      <c r="E21" s="766">
        <f t="shared" si="0"/>
        <v>98.764478764478767</v>
      </c>
      <c r="F21" s="766">
        <f t="shared" si="0"/>
        <v>81.782642689601246</v>
      </c>
    </row>
    <row r="22" spans="1:7" ht="15.95" customHeight="1">
      <c r="A22" s="87" t="s">
        <v>411</v>
      </c>
      <c r="B22" s="766"/>
      <c r="C22" s="766"/>
      <c r="D22" s="766"/>
      <c r="E22" s="766"/>
      <c r="F22" s="766"/>
    </row>
    <row r="23" spans="1:7" ht="15.95" customHeight="1">
      <c r="A23" s="89" t="s">
        <v>412</v>
      </c>
      <c r="B23" s="766"/>
      <c r="C23" s="766"/>
      <c r="D23" s="766"/>
      <c r="E23" s="766"/>
      <c r="F23" s="766"/>
    </row>
    <row r="24" spans="1:7" ht="15.95" customHeight="1">
      <c r="A24" s="89" t="s">
        <v>413</v>
      </c>
      <c r="B24" s="766"/>
      <c r="C24" s="766"/>
      <c r="D24" s="766"/>
      <c r="E24" s="766"/>
      <c r="F24" s="766"/>
    </row>
    <row r="25" spans="1:7" ht="15.95" customHeight="1">
      <c r="A25" s="87" t="s">
        <v>160</v>
      </c>
      <c r="B25" s="766"/>
      <c r="C25" s="766"/>
      <c r="D25" s="766"/>
      <c r="E25" s="766"/>
      <c r="F25" s="766"/>
    </row>
    <row r="26" spans="1:7" ht="15.95" customHeight="1">
      <c r="A26" s="89" t="s">
        <v>162</v>
      </c>
      <c r="B26" s="766"/>
      <c r="C26" s="766"/>
      <c r="D26" s="766"/>
      <c r="E26" s="766"/>
      <c r="F26" s="766"/>
    </row>
    <row r="27" spans="1:7" ht="15.95" customHeight="1">
      <c r="A27" s="89" t="s">
        <v>163</v>
      </c>
      <c r="B27" s="766"/>
      <c r="C27" s="766"/>
      <c r="D27" s="766"/>
      <c r="E27" s="766"/>
      <c r="F27" s="766"/>
    </row>
    <row r="28" spans="1:7" ht="15.95" customHeight="1">
      <c r="A28" s="87" t="s">
        <v>451</v>
      </c>
      <c r="B28" s="553">
        <v>93.165887850467286</v>
      </c>
      <c r="C28" s="553">
        <f>C14/B14*100</f>
        <v>81.442006269592483</v>
      </c>
      <c r="D28" s="553">
        <f t="shared" ref="D28:F28" si="1">D14/C14*100</f>
        <v>99.692070823710537</v>
      </c>
      <c r="E28" s="553">
        <f t="shared" si="1"/>
        <v>98.764478764478767</v>
      </c>
      <c r="F28" s="553">
        <f t="shared" si="1"/>
        <v>81.782642689601246</v>
      </c>
    </row>
    <row r="29" spans="1:7" ht="15.95" customHeight="1">
      <c r="A29" s="89" t="s">
        <v>432</v>
      </c>
      <c r="B29" s="766">
        <v>91.330998248686512</v>
      </c>
      <c r="C29" s="766">
        <f t="shared" ref="C29:F29" si="2">C15/B15*100</f>
        <v>79.290508149568552</v>
      </c>
      <c r="D29" s="766">
        <f t="shared" si="2"/>
        <v>98.911729141475206</v>
      </c>
      <c r="E29" s="766">
        <f t="shared" si="2"/>
        <v>99.755501222493891</v>
      </c>
      <c r="F29" s="766">
        <f t="shared" si="2"/>
        <v>78.921568627450981</v>
      </c>
    </row>
    <row r="30" spans="1:7" ht="15.95" customHeight="1">
      <c r="A30" s="89" t="s">
        <v>433</v>
      </c>
      <c r="B30" s="766">
        <v>96.84210526315789</v>
      </c>
      <c r="C30" s="766">
        <f t="shared" ref="C30:F30" si="3">C16/B16*100</f>
        <v>85.507246376811594</v>
      </c>
      <c r="D30" s="766">
        <f t="shared" si="3"/>
        <v>101.05932203389831</v>
      </c>
      <c r="E30" s="766">
        <f t="shared" si="3"/>
        <v>97.064989517819711</v>
      </c>
      <c r="F30" s="766">
        <f t="shared" si="3"/>
        <v>86.825053995680349</v>
      </c>
    </row>
  </sheetData>
  <mergeCells count="2">
    <mergeCell ref="B18:F18"/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59.xml><?xml version="1.0" encoding="utf-8"?>
<worksheet xmlns="http://schemas.openxmlformats.org/spreadsheetml/2006/main" xmlns:r="http://schemas.openxmlformats.org/officeDocument/2006/relationships">
  <sheetPr>
    <tabColor rgb="FFC00000"/>
  </sheetPr>
  <dimension ref="A1:H92"/>
  <sheetViews>
    <sheetView topLeftCell="A12" workbookViewId="0">
      <selection sqref="A1:D22"/>
    </sheetView>
  </sheetViews>
  <sheetFormatPr defaultColWidth="9.140625" defaultRowHeight="14.25" customHeight="1"/>
  <cols>
    <col min="1" max="1" width="43" style="67" customWidth="1"/>
    <col min="2" max="2" width="13.85546875" style="67" customWidth="1"/>
    <col min="3" max="3" width="13.140625" style="67" customWidth="1"/>
    <col min="4" max="4" width="17.5703125" style="67" customWidth="1"/>
    <col min="5" max="5" width="10" style="67" customWidth="1"/>
    <col min="6" max="16384" width="9.140625" style="67"/>
  </cols>
  <sheetData>
    <row r="1" spans="1:8" s="76" customFormat="1" ht="20.100000000000001" customHeight="1">
      <c r="A1" s="806" t="s">
        <v>693</v>
      </c>
      <c r="B1" s="806"/>
      <c r="C1" s="806"/>
      <c r="D1" s="806"/>
      <c r="E1" s="35"/>
    </row>
    <row r="2" spans="1:8" s="76" customFormat="1" ht="20.100000000000001" customHeight="1">
      <c r="A2" s="68"/>
      <c r="B2" s="35"/>
      <c r="C2" s="35"/>
      <c r="D2" s="35"/>
      <c r="E2" s="35"/>
    </row>
    <row r="3" spans="1:8" ht="20.100000000000001" customHeight="1">
      <c r="A3" s="69"/>
      <c r="B3" s="69"/>
      <c r="D3" s="58" t="s">
        <v>452</v>
      </c>
    </row>
    <row r="4" spans="1:8" ht="20.100000000000001" customHeight="1">
      <c r="B4" s="70" t="s">
        <v>94</v>
      </c>
      <c r="C4" s="867" t="s">
        <v>440</v>
      </c>
      <c r="D4" s="867"/>
    </row>
    <row r="5" spans="1:8" ht="20.100000000000001" customHeight="1">
      <c r="B5" s="72" t="s">
        <v>96</v>
      </c>
      <c r="C5" s="71" t="s">
        <v>441</v>
      </c>
      <c r="D5" s="71" t="s">
        <v>453</v>
      </c>
    </row>
    <row r="6" spans="1:8" ht="20.100000000000001" customHeight="1">
      <c r="B6" s="73"/>
      <c r="C6" s="74"/>
      <c r="D6" s="74"/>
    </row>
    <row r="7" spans="1:8" customFormat="1" ht="20.100000000000001" customHeight="1">
      <c r="A7" s="54" t="s">
        <v>119</v>
      </c>
      <c r="B7" s="372">
        <f>SUM(B8:B22)</f>
        <v>1046</v>
      </c>
      <c r="C7" s="372">
        <f>SUM(C8:C22)</f>
        <v>644</v>
      </c>
      <c r="D7" s="372">
        <f>SUM(D8:D22)</f>
        <v>402</v>
      </c>
      <c r="E7" s="57"/>
      <c r="F7" s="90"/>
      <c r="G7" s="90"/>
      <c r="H7" s="90"/>
    </row>
    <row r="8" spans="1:8" ht="20.100000000000001" customHeight="1">
      <c r="A8" t="s">
        <v>102</v>
      </c>
      <c r="B8" s="265">
        <f>C8+D8</f>
        <v>43</v>
      </c>
      <c r="C8" s="265">
        <v>43</v>
      </c>
      <c r="D8" s="265"/>
      <c r="F8" s="64"/>
      <c r="G8" s="64"/>
      <c r="H8" s="64"/>
    </row>
    <row r="9" spans="1:8" ht="20.100000000000001" customHeight="1">
      <c r="A9" t="s">
        <v>103</v>
      </c>
      <c r="B9" s="265">
        <f t="shared" ref="B9:B22" si="0">C9+D9</f>
        <v>87</v>
      </c>
      <c r="C9" s="265">
        <v>43</v>
      </c>
      <c r="D9" s="265">
        <v>44</v>
      </c>
      <c r="F9" s="64"/>
      <c r="G9" s="64"/>
      <c r="H9" s="64"/>
    </row>
    <row r="10" spans="1:8" ht="20.100000000000001" customHeight="1">
      <c r="A10" t="s">
        <v>104</v>
      </c>
      <c r="B10" s="265">
        <f t="shared" si="0"/>
        <v>56</v>
      </c>
      <c r="C10" s="265">
        <v>27</v>
      </c>
      <c r="D10" s="265">
        <v>29</v>
      </c>
      <c r="F10" s="64"/>
      <c r="G10" s="64"/>
      <c r="H10" s="64"/>
    </row>
    <row r="11" spans="1:8" ht="20.100000000000001" customHeight="1">
      <c r="A11" t="s">
        <v>105</v>
      </c>
      <c r="B11" s="265">
        <f t="shared" si="0"/>
        <v>23</v>
      </c>
      <c r="C11" s="265">
        <v>23</v>
      </c>
      <c r="D11" s="265"/>
      <c r="F11" s="64"/>
      <c r="G11" s="64"/>
      <c r="H11" s="64"/>
    </row>
    <row r="12" spans="1:8" ht="20.100000000000001" customHeight="1">
      <c r="A12" t="s">
        <v>106</v>
      </c>
      <c r="B12" s="265">
        <f t="shared" si="0"/>
        <v>91</v>
      </c>
      <c r="C12" s="265">
        <v>49</v>
      </c>
      <c r="D12" s="265">
        <v>42</v>
      </c>
      <c r="F12" s="64"/>
      <c r="G12" s="64"/>
      <c r="H12" s="64"/>
    </row>
    <row r="13" spans="1:8" ht="20.100000000000001" customHeight="1">
      <c r="A13" t="s">
        <v>107</v>
      </c>
      <c r="B13" s="265">
        <f t="shared" si="0"/>
        <v>92</v>
      </c>
      <c r="C13" s="265">
        <v>54</v>
      </c>
      <c r="D13" s="265">
        <v>38</v>
      </c>
      <c r="F13" s="64"/>
      <c r="G13" s="64"/>
      <c r="H13" s="64"/>
    </row>
    <row r="14" spans="1:8" ht="20.100000000000001" customHeight="1">
      <c r="A14" t="s">
        <v>108</v>
      </c>
      <c r="B14" s="265">
        <f t="shared" si="0"/>
        <v>71</v>
      </c>
      <c r="C14" s="265">
        <v>44</v>
      </c>
      <c r="D14" s="265">
        <v>27</v>
      </c>
      <c r="F14" s="64"/>
      <c r="G14" s="64"/>
      <c r="H14" s="64"/>
    </row>
    <row r="15" spans="1:8" ht="20.100000000000001" customHeight="1">
      <c r="A15" t="s">
        <v>109</v>
      </c>
      <c r="B15" s="265">
        <f t="shared" si="0"/>
        <v>39</v>
      </c>
      <c r="C15" s="265">
        <v>16</v>
      </c>
      <c r="D15" s="265">
        <v>23</v>
      </c>
      <c r="F15" s="64"/>
      <c r="G15" s="64"/>
      <c r="H15" s="64"/>
    </row>
    <row r="16" spans="1:8" ht="20.100000000000001" customHeight="1">
      <c r="A16" t="s">
        <v>110</v>
      </c>
      <c r="B16" s="265">
        <f t="shared" si="0"/>
        <v>94</v>
      </c>
      <c r="C16" s="265">
        <v>65</v>
      </c>
      <c r="D16" s="265">
        <v>29</v>
      </c>
      <c r="F16" s="64"/>
      <c r="G16" s="64"/>
      <c r="H16" s="64"/>
    </row>
    <row r="17" spans="1:8" ht="20.100000000000001" customHeight="1">
      <c r="A17" t="s">
        <v>111</v>
      </c>
      <c r="B17" s="265">
        <f t="shared" si="0"/>
        <v>57</v>
      </c>
      <c r="C17" s="265">
        <v>57</v>
      </c>
      <c r="D17" s="265"/>
      <c r="F17" s="64"/>
      <c r="G17" s="64"/>
      <c r="H17" s="64"/>
    </row>
    <row r="18" spans="1:8" ht="20.100000000000001" customHeight="1">
      <c r="A18" t="s">
        <v>112</v>
      </c>
      <c r="B18" s="265">
        <f t="shared" si="0"/>
        <v>94</v>
      </c>
      <c r="C18" s="265">
        <v>54</v>
      </c>
      <c r="D18" s="265">
        <v>40</v>
      </c>
      <c r="F18" s="64"/>
      <c r="G18" s="64"/>
      <c r="H18" s="64"/>
    </row>
    <row r="19" spans="1:8" ht="20.100000000000001" customHeight="1">
      <c r="A19" t="s">
        <v>113</v>
      </c>
      <c r="B19" s="265">
        <f t="shared" si="0"/>
        <v>64</v>
      </c>
      <c r="C19" s="265">
        <v>38</v>
      </c>
      <c r="D19" s="265">
        <v>26</v>
      </c>
      <c r="F19" s="64"/>
      <c r="G19" s="64"/>
      <c r="H19" s="64"/>
    </row>
    <row r="20" spans="1:8" ht="20.100000000000001" customHeight="1">
      <c r="A20" s="75" t="s">
        <v>114</v>
      </c>
      <c r="B20" s="265">
        <f t="shared" si="0"/>
        <v>66</v>
      </c>
      <c r="C20" s="265">
        <v>39</v>
      </c>
      <c r="D20" s="265">
        <v>27</v>
      </c>
      <c r="F20" s="64"/>
      <c r="G20" s="64"/>
      <c r="H20" s="64"/>
    </row>
    <row r="21" spans="1:8" ht="20.100000000000001" customHeight="1">
      <c r="A21" s="75" t="s">
        <v>115</v>
      </c>
      <c r="B21" s="265">
        <f t="shared" si="0"/>
        <v>99</v>
      </c>
      <c r="C21" s="265">
        <v>50</v>
      </c>
      <c r="D21" s="265">
        <v>49</v>
      </c>
      <c r="F21" s="64"/>
      <c r="G21" s="64"/>
      <c r="H21" s="64"/>
    </row>
    <row r="22" spans="1:8" ht="20.100000000000001" customHeight="1">
      <c r="A22" t="s">
        <v>116</v>
      </c>
      <c r="B22" s="265">
        <f t="shared" si="0"/>
        <v>70</v>
      </c>
      <c r="C22" s="265">
        <v>42</v>
      </c>
      <c r="D22" s="265">
        <v>28</v>
      </c>
      <c r="F22" s="64"/>
      <c r="G22" s="64"/>
      <c r="H22" s="64"/>
    </row>
    <row r="23" spans="1:8" ht="20.100000000000001" customHeight="1"/>
    <row r="24" spans="1:8" ht="20.100000000000001" customHeight="1"/>
    <row r="25" spans="1:8" ht="20.100000000000001" customHeight="1"/>
    <row r="26" spans="1:8" ht="20.100000000000001" customHeight="1"/>
    <row r="27" spans="1:8" ht="20.100000000000001" customHeight="1"/>
    <row r="28" spans="1:8" ht="20.100000000000001" customHeight="1"/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G117"/>
  <sheetViews>
    <sheetView topLeftCell="A48" workbookViewId="0">
      <selection activeCell="A43" sqref="A43:F62"/>
    </sheetView>
  </sheetViews>
  <sheetFormatPr defaultColWidth="9" defaultRowHeight="12.75"/>
  <cols>
    <col min="1" max="1" width="39.28515625" customWidth="1"/>
    <col min="2" max="5" width="8.7109375" customWidth="1"/>
    <col min="6" max="6" width="11.140625" customWidth="1"/>
  </cols>
  <sheetData>
    <row r="1" spans="1:7" ht="20.100000000000001" customHeight="1">
      <c r="A1" s="819" t="s">
        <v>652</v>
      </c>
      <c r="B1" s="816"/>
      <c r="C1" s="816"/>
      <c r="D1" s="816"/>
      <c r="E1" s="816"/>
      <c r="F1" s="816"/>
      <c r="G1" s="473"/>
    </row>
    <row r="2" spans="1:7" ht="20.100000000000001" customHeight="1">
      <c r="A2" s="473"/>
    </row>
    <row r="3" spans="1:7" ht="20.100000000000001" customHeight="1">
      <c r="A3" s="51"/>
      <c r="B3" s="51"/>
      <c r="C3" s="51"/>
      <c r="D3" s="51"/>
      <c r="E3" s="51"/>
      <c r="F3" s="480" t="s">
        <v>166</v>
      </c>
    </row>
    <row r="4" spans="1:7" ht="20.100000000000001" customHeight="1">
      <c r="B4" s="229">
        <v>2018</v>
      </c>
      <c r="C4" s="229">
        <v>2019</v>
      </c>
      <c r="D4" s="229">
        <v>2020</v>
      </c>
      <c r="E4" s="229">
        <v>2021</v>
      </c>
      <c r="F4" s="229" t="s">
        <v>173</v>
      </c>
    </row>
    <row r="5" spans="1:7" ht="20.100000000000001" customHeight="1">
      <c r="A5" s="481" t="s">
        <v>174</v>
      </c>
      <c r="B5" s="115">
        <f>SUM(B6:B20)</f>
        <v>190796</v>
      </c>
      <c r="C5" s="115">
        <f>SUM(C6:C20)</f>
        <v>187798</v>
      </c>
      <c r="D5" s="115">
        <f>SUM(D6:D20)</f>
        <v>187187</v>
      </c>
      <c r="E5" s="115">
        <f>SUM(E6:E20)</f>
        <v>187216</v>
      </c>
      <c r="F5" s="115">
        <f>SUM(F6:F20)</f>
        <v>186956</v>
      </c>
    </row>
    <row r="6" spans="1:7" ht="20.100000000000001" customHeight="1">
      <c r="A6" s="55" t="s">
        <v>102</v>
      </c>
      <c r="B6" s="363">
        <v>7797</v>
      </c>
      <c r="C6" s="509">
        <v>7851</v>
      </c>
      <c r="D6" s="364">
        <v>7773</v>
      </c>
      <c r="E6" s="364">
        <v>7809</v>
      </c>
      <c r="F6" s="364">
        <v>8044</v>
      </c>
    </row>
    <row r="7" spans="1:7" ht="20.100000000000001" customHeight="1">
      <c r="A7" s="55" t="s">
        <v>103</v>
      </c>
      <c r="B7" s="363">
        <v>7559</v>
      </c>
      <c r="C7" s="509">
        <v>7862</v>
      </c>
      <c r="D7" s="364">
        <v>7783</v>
      </c>
      <c r="E7" s="364">
        <v>7829</v>
      </c>
      <c r="F7" s="364">
        <v>8068</v>
      </c>
    </row>
    <row r="8" spans="1:7" ht="20.100000000000001" customHeight="1">
      <c r="A8" s="55" t="s">
        <v>104</v>
      </c>
      <c r="B8" s="363">
        <v>6024</v>
      </c>
      <c r="C8" s="509">
        <v>6023</v>
      </c>
      <c r="D8" s="364">
        <v>5974</v>
      </c>
      <c r="E8" s="364">
        <v>5989</v>
      </c>
      <c r="F8" s="364">
        <v>6167</v>
      </c>
    </row>
    <row r="9" spans="1:7" ht="20.100000000000001" customHeight="1">
      <c r="A9" s="55" t="s">
        <v>105</v>
      </c>
      <c r="B9" s="363">
        <v>7054</v>
      </c>
      <c r="C9" s="509">
        <v>8462</v>
      </c>
      <c r="D9" s="364">
        <v>8475</v>
      </c>
      <c r="E9" s="364">
        <v>8458</v>
      </c>
      <c r="F9" s="364">
        <v>8294</v>
      </c>
    </row>
    <row r="10" spans="1:7" ht="20.100000000000001" customHeight="1">
      <c r="A10" s="55" t="s">
        <v>106</v>
      </c>
      <c r="B10" s="363">
        <v>13260</v>
      </c>
      <c r="C10" s="509">
        <v>12956</v>
      </c>
      <c r="D10" s="364">
        <v>12939</v>
      </c>
      <c r="E10" s="364">
        <v>12931</v>
      </c>
      <c r="F10" s="364">
        <v>13038</v>
      </c>
    </row>
    <row r="11" spans="1:7" ht="20.100000000000001" customHeight="1">
      <c r="A11" s="55" t="s">
        <v>107</v>
      </c>
      <c r="B11" s="363">
        <v>14934</v>
      </c>
      <c r="C11" s="509">
        <v>15501</v>
      </c>
      <c r="D11" s="364">
        <v>15479</v>
      </c>
      <c r="E11" s="364">
        <v>15518</v>
      </c>
      <c r="F11" s="364">
        <v>15653</v>
      </c>
    </row>
    <row r="12" spans="1:7" ht="20.100000000000001" customHeight="1">
      <c r="A12" s="55" t="s">
        <v>108</v>
      </c>
      <c r="B12" s="363">
        <v>16817</v>
      </c>
      <c r="C12" s="509">
        <v>18103</v>
      </c>
      <c r="D12" s="364">
        <v>17835</v>
      </c>
      <c r="E12" s="364">
        <v>17839</v>
      </c>
      <c r="F12" s="364">
        <v>16736</v>
      </c>
    </row>
    <row r="13" spans="1:7" ht="20.100000000000001" customHeight="1">
      <c r="A13" s="55" t="s">
        <v>109</v>
      </c>
      <c r="B13" s="363">
        <v>9353</v>
      </c>
      <c r="C13" s="509">
        <v>8473</v>
      </c>
      <c r="D13" s="364">
        <v>8474</v>
      </c>
      <c r="E13" s="364">
        <v>8463</v>
      </c>
      <c r="F13" s="364">
        <v>8376</v>
      </c>
    </row>
    <row r="14" spans="1:7" ht="20.100000000000001" customHeight="1">
      <c r="A14" s="55" t="s">
        <v>110</v>
      </c>
      <c r="B14" s="363">
        <v>19925</v>
      </c>
      <c r="C14" s="509">
        <v>19940</v>
      </c>
      <c r="D14" s="364">
        <v>19923</v>
      </c>
      <c r="E14" s="364">
        <v>19987</v>
      </c>
      <c r="F14" s="364">
        <v>19955</v>
      </c>
    </row>
    <row r="15" spans="1:7" ht="20.100000000000001" customHeight="1">
      <c r="A15" s="55" t="s">
        <v>111</v>
      </c>
      <c r="B15" s="363">
        <v>16085</v>
      </c>
      <c r="C15" s="509">
        <v>15396</v>
      </c>
      <c r="D15" s="364">
        <v>15373</v>
      </c>
      <c r="E15" s="364">
        <v>15389</v>
      </c>
      <c r="F15" s="364">
        <v>15420</v>
      </c>
    </row>
    <row r="16" spans="1:7" ht="20.100000000000001" customHeight="1">
      <c r="A16" s="55" t="s">
        <v>112</v>
      </c>
      <c r="B16" s="363">
        <v>17195</v>
      </c>
      <c r="C16" s="510">
        <v>16705</v>
      </c>
      <c r="D16" s="364">
        <v>16679</v>
      </c>
      <c r="E16" s="364">
        <v>16418</v>
      </c>
      <c r="F16" s="364">
        <v>16574</v>
      </c>
    </row>
    <row r="17" spans="1:6" ht="20.100000000000001" customHeight="1">
      <c r="A17" s="55" t="s">
        <v>113</v>
      </c>
      <c r="B17" s="363">
        <v>16026</v>
      </c>
      <c r="C17" s="510">
        <v>15594</v>
      </c>
      <c r="D17" s="364">
        <v>15571</v>
      </c>
      <c r="E17" s="364">
        <v>15599</v>
      </c>
      <c r="F17" s="364">
        <v>15618</v>
      </c>
    </row>
    <row r="18" spans="1:6" ht="20.100000000000001" customHeight="1">
      <c r="A18" s="56" t="s">
        <v>114</v>
      </c>
      <c r="B18" s="363">
        <v>13985</v>
      </c>
      <c r="C18" s="510">
        <v>13503</v>
      </c>
      <c r="D18" s="364">
        <v>13488</v>
      </c>
      <c r="E18" s="364">
        <v>13532</v>
      </c>
      <c r="F18" s="364">
        <v>12986</v>
      </c>
    </row>
    <row r="19" spans="1:6" ht="20.100000000000001" customHeight="1">
      <c r="A19" s="56" t="s">
        <v>115</v>
      </c>
      <c r="B19" s="363">
        <v>15344</v>
      </c>
      <c r="C19" s="510">
        <v>13442</v>
      </c>
      <c r="D19" s="364">
        <v>13428</v>
      </c>
      <c r="E19" s="364">
        <v>13457</v>
      </c>
      <c r="F19" s="364">
        <v>13686</v>
      </c>
    </row>
    <row r="20" spans="1:6" ht="20.100000000000001" customHeight="1">
      <c r="A20" s="55" t="s">
        <v>116</v>
      </c>
      <c r="B20" s="363">
        <v>9438</v>
      </c>
      <c r="C20" s="510">
        <v>7987</v>
      </c>
      <c r="D20" s="364">
        <v>7993</v>
      </c>
      <c r="E20" s="364">
        <v>7998</v>
      </c>
      <c r="F20" s="364">
        <v>8341</v>
      </c>
    </row>
    <row r="21" spans="1:6" ht="20.100000000000001" customHeight="1">
      <c r="A21" s="55"/>
      <c r="B21" s="363"/>
      <c r="C21" s="510"/>
      <c r="D21" s="364"/>
      <c r="E21" s="364"/>
      <c r="F21" s="364"/>
    </row>
    <row r="22" spans="1:6" ht="20.100000000000001" customHeight="1">
      <c r="A22" s="819" t="s">
        <v>653</v>
      </c>
      <c r="B22" s="816"/>
      <c r="C22" s="816"/>
      <c r="D22" s="816"/>
      <c r="E22" s="816"/>
      <c r="F22" s="816"/>
    </row>
    <row r="23" spans="1:6" ht="20.100000000000001" customHeight="1">
      <c r="A23" s="473"/>
    </row>
    <row r="24" spans="1:6" ht="20.100000000000001" customHeight="1">
      <c r="A24" s="51"/>
      <c r="B24" s="51"/>
      <c r="C24" s="51"/>
      <c r="D24" s="51"/>
      <c r="E24" s="51"/>
      <c r="F24" s="480" t="s">
        <v>166</v>
      </c>
    </row>
    <row r="25" spans="1:6" ht="20.100000000000001" customHeight="1">
      <c r="B25" s="229">
        <v>2018</v>
      </c>
      <c r="C25" s="229">
        <v>2019</v>
      </c>
      <c r="D25" s="229">
        <v>2020</v>
      </c>
      <c r="E25" s="229">
        <v>2021</v>
      </c>
      <c r="F25" s="229" t="s">
        <v>175</v>
      </c>
    </row>
    <row r="26" spans="1:6" ht="20.100000000000001" customHeight="1">
      <c r="A26" s="481" t="s">
        <v>174</v>
      </c>
      <c r="B26" s="115">
        <f>SUM(B27:B41)</f>
        <v>98318</v>
      </c>
      <c r="C26" s="115">
        <f>SUM(C27:C41)</f>
        <v>93846</v>
      </c>
      <c r="D26" s="115">
        <f>SUM(D27:D41)</f>
        <v>94274</v>
      </c>
      <c r="E26" s="115">
        <f>SUM(E27:E41)</f>
        <v>94289</v>
      </c>
      <c r="F26" s="115">
        <f>SUM(F27:F41)</f>
        <v>93576</v>
      </c>
    </row>
    <row r="27" spans="1:6" ht="20.100000000000001" customHeight="1">
      <c r="A27" s="55" t="s">
        <v>102</v>
      </c>
      <c r="B27" s="363">
        <v>4544</v>
      </c>
      <c r="C27" s="364">
        <v>3921</v>
      </c>
      <c r="D27" s="364">
        <v>3880</v>
      </c>
      <c r="E27" s="364">
        <v>3515</v>
      </c>
      <c r="F27" s="364">
        <v>3461</v>
      </c>
    </row>
    <row r="28" spans="1:6" ht="20.100000000000001" customHeight="1">
      <c r="A28" s="55" t="s">
        <v>103</v>
      </c>
      <c r="B28" s="363">
        <v>4459</v>
      </c>
      <c r="C28" s="364">
        <v>3887</v>
      </c>
      <c r="D28" s="364">
        <v>3848</v>
      </c>
      <c r="E28" s="364">
        <v>3498</v>
      </c>
      <c r="F28" s="364">
        <v>3435</v>
      </c>
    </row>
    <row r="29" spans="1:6" ht="20.100000000000001" customHeight="1">
      <c r="A29" s="55" t="s">
        <v>104</v>
      </c>
      <c r="B29" s="363">
        <v>3429</v>
      </c>
      <c r="C29" s="364">
        <v>3092</v>
      </c>
      <c r="D29" s="364">
        <v>3022</v>
      </c>
      <c r="E29" s="364">
        <v>2749</v>
      </c>
      <c r="F29" s="364">
        <v>2691</v>
      </c>
    </row>
    <row r="30" spans="1:6" ht="20.100000000000001" customHeight="1">
      <c r="A30" s="55" t="s">
        <v>105</v>
      </c>
      <c r="B30" s="363">
        <v>3685</v>
      </c>
      <c r="C30" s="364">
        <v>4206</v>
      </c>
      <c r="D30" s="364">
        <v>4308</v>
      </c>
      <c r="E30" s="364">
        <v>4328</v>
      </c>
      <c r="F30" s="364">
        <v>4270</v>
      </c>
    </row>
    <row r="31" spans="1:6" ht="20.100000000000001" customHeight="1">
      <c r="A31" s="55" t="s">
        <v>106</v>
      </c>
      <c r="B31" s="363">
        <v>6205</v>
      </c>
      <c r="C31" s="364">
        <v>6373</v>
      </c>
      <c r="D31" s="364">
        <v>6424</v>
      </c>
      <c r="E31" s="364">
        <v>6505</v>
      </c>
      <c r="F31" s="364">
        <v>6458</v>
      </c>
    </row>
    <row r="32" spans="1:6" ht="20.100000000000001" customHeight="1">
      <c r="A32" s="55" t="s">
        <v>107</v>
      </c>
      <c r="B32" s="363">
        <v>7473</v>
      </c>
      <c r="C32" s="364">
        <v>7677</v>
      </c>
      <c r="D32" s="364">
        <v>7748</v>
      </c>
      <c r="E32" s="364">
        <v>7878</v>
      </c>
      <c r="F32" s="364">
        <v>7837</v>
      </c>
    </row>
    <row r="33" spans="1:6" ht="20.100000000000001" customHeight="1">
      <c r="A33" s="55" t="s">
        <v>108</v>
      </c>
      <c r="B33" s="363">
        <v>8229</v>
      </c>
      <c r="C33" s="364">
        <v>8889</v>
      </c>
      <c r="D33" s="364">
        <v>8886</v>
      </c>
      <c r="E33" s="364">
        <v>9113</v>
      </c>
      <c r="F33" s="364">
        <v>9078</v>
      </c>
    </row>
    <row r="34" spans="1:6" ht="20.100000000000001" customHeight="1">
      <c r="A34" s="55" t="s">
        <v>109</v>
      </c>
      <c r="B34" s="363">
        <v>5373</v>
      </c>
      <c r="C34" s="364">
        <v>4259</v>
      </c>
      <c r="D34" s="364">
        <v>4277</v>
      </c>
      <c r="E34" s="364">
        <v>4362</v>
      </c>
      <c r="F34" s="364">
        <v>4304</v>
      </c>
    </row>
    <row r="35" spans="1:6" ht="20.100000000000001" customHeight="1">
      <c r="A35" s="55" t="s">
        <v>110</v>
      </c>
      <c r="B35" s="363">
        <v>9997</v>
      </c>
      <c r="C35" s="364">
        <v>9920</v>
      </c>
      <c r="D35" s="364">
        <v>9975</v>
      </c>
      <c r="E35" s="364">
        <v>10142</v>
      </c>
      <c r="F35" s="364">
        <v>10112</v>
      </c>
    </row>
    <row r="36" spans="1:6" ht="20.100000000000001" customHeight="1">
      <c r="A36" s="55" t="s">
        <v>111</v>
      </c>
      <c r="B36" s="363">
        <v>8065</v>
      </c>
      <c r="C36" s="364">
        <v>7688</v>
      </c>
      <c r="D36" s="364">
        <v>7707</v>
      </c>
      <c r="E36" s="364">
        <v>7809</v>
      </c>
      <c r="F36" s="364">
        <v>7768</v>
      </c>
    </row>
    <row r="37" spans="1:6" ht="20.100000000000001" customHeight="1">
      <c r="A37" s="55" t="s">
        <v>112</v>
      </c>
      <c r="B37" s="363">
        <v>8794</v>
      </c>
      <c r="C37" s="364">
        <v>8397</v>
      </c>
      <c r="D37" s="364">
        <v>8448</v>
      </c>
      <c r="E37" s="364">
        <v>8272</v>
      </c>
      <c r="F37" s="364">
        <v>8233</v>
      </c>
    </row>
    <row r="38" spans="1:6" ht="20.100000000000001" customHeight="1">
      <c r="A38" s="55" t="s">
        <v>113</v>
      </c>
      <c r="B38" s="363">
        <v>8302</v>
      </c>
      <c r="C38" s="364">
        <v>7822</v>
      </c>
      <c r="D38" s="364">
        <v>7879</v>
      </c>
      <c r="E38" s="364">
        <v>7964</v>
      </c>
      <c r="F38" s="364">
        <v>7924</v>
      </c>
    </row>
    <row r="39" spans="1:6" ht="20.100000000000001" customHeight="1">
      <c r="A39" s="56" t="s">
        <v>114</v>
      </c>
      <c r="B39" s="363">
        <v>6921</v>
      </c>
      <c r="C39" s="364">
        <v>6881</v>
      </c>
      <c r="D39" s="364">
        <v>6940</v>
      </c>
      <c r="E39" s="364">
        <v>7072</v>
      </c>
      <c r="F39" s="364">
        <v>7027</v>
      </c>
    </row>
    <row r="40" spans="1:6" ht="20.100000000000001" customHeight="1">
      <c r="A40" s="56" t="s">
        <v>115</v>
      </c>
      <c r="B40" s="363">
        <v>7894</v>
      </c>
      <c r="C40" s="364">
        <v>6824</v>
      </c>
      <c r="D40" s="364">
        <v>6900</v>
      </c>
      <c r="E40" s="364">
        <v>6954</v>
      </c>
      <c r="F40" s="364">
        <v>6909</v>
      </c>
    </row>
    <row r="41" spans="1:6" ht="20.100000000000001" customHeight="1">
      <c r="A41" s="55" t="s">
        <v>116</v>
      </c>
      <c r="B41" s="363">
        <v>4948</v>
      </c>
      <c r="C41" s="364">
        <v>4010</v>
      </c>
      <c r="D41" s="364">
        <v>4032</v>
      </c>
      <c r="E41" s="364">
        <v>4128</v>
      </c>
      <c r="F41" s="364">
        <v>4069</v>
      </c>
    </row>
    <row r="42" spans="1:6" ht="20.100000000000001" customHeight="1">
      <c r="A42" s="55"/>
      <c r="B42" s="363"/>
      <c r="C42" s="364"/>
      <c r="D42" s="364"/>
      <c r="E42" s="364"/>
      <c r="F42" s="364"/>
    </row>
    <row r="43" spans="1:6" ht="20.100000000000001" customHeight="1">
      <c r="A43" s="819" t="s">
        <v>654</v>
      </c>
      <c r="B43" s="816"/>
      <c r="C43" s="816"/>
      <c r="D43" s="816"/>
      <c r="E43" s="816"/>
      <c r="F43" s="816"/>
    </row>
    <row r="44" spans="1:6" ht="20.100000000000001" customHeight="1">
      <c r="A44" s="473"/>
    </row>
    <row r="45" spans="1:6" ht="20.100000000000001" customHeight="1">
      <c r="A45" s="51"/>
      <c r="B45" s="51"/>
      <c r="C45" s="51"/>
      <c r="D45" s="51"/>
      <c r="E45" s="51"/>
      <c r="F45" s="480" t="s">
        <v>166</v>
      </c>
    </row>
    <row r="46" spans="1:6" ht="32.1" customHeight="1">
      <c r="B46" s="229">
        <v>2018</v>
      </c>
      <c r="C46" s="229">
        <v>2019</v>
      </c>
      <c r="D46" s="229">
        <v>2020</v>
      </c>
      <c r="E46" s="229">
        <v>2021</v>
      </c>
      <c r="F46" s="229" t="s">
        <v>173</v>
      </c>
    </row>
    <row r="47" spans="1:6" ht="20.100000000000001" customHeight="1">
      <c r="A47" s="481" t="s">
        <v>174</v>
      </c>
      <c r="B47" s="115">
        <f>SUM(B48:B62)</f>
        <v>92478</v>
      </c>
      <c r="C47" s="115">
        <f>SUM(C48:C62)</f>
        <v>93952</v>
      </c>
      <c r="D47" s="115">
        <f>SUM(D48:D62)</f>
        <v>92913</v>
      </c>
      <c r="E47" s="115">
        <f>SUM(E48:E62)</f>
        <v>92927</v>
      </c>
      <c r="F47" s="115">
        <f>SUM(F48:F62)</f>
        <v>93380</v>
      </c>
    </row>
    <row r="48" spans="1:6" ht="20.100000000000001" customHeight="1">
      <c r="A48" s="55" t="s">
        <v>102</v>
      </c>
      <c r="B48" s="363">
        <v>3253</v>
      </c>
      <c r="C48" s="363">
        <v>3930</v>
      </c>
      <c r="D48" s="363">
        <v>3893</v>
      </c>
      <c r="E48" s="363">
        <v>4294</v>
      </c>
      <c r="F48" s="363">
        <v>4583</v>
      </c>
    </row>
    <row r="49" spans="1:6" ht="20.100000000000001" customHeight="1">
      <c r="A49" s="55" t="s">
        <v>103</v>
      </c>
      <c r="B49" s="363">
        <v>3100</v>
      </c>
      <c r="C49" s="363">
        <v>3975</v>
      </c>
      <c r="D49" s="363">
        <v>3935</v>
      </c>
      <c r="E49" s="363">
        <v>4331</v>
      </c>
      <c r="F49" s="363">
        <v>4633</v>
      </c>
    </row>
    <row r="50" spans="1:6" ht="20.100000000000001" customHeight="1">
      <c r="A50" s="55" t="s">
        <v>104</v>
      </c>
      <c r="B50" s="363">
        <v>2595</v>
      </c>
      <c r="C50" s="363">
        <v>2931</v>
      </c>
      <c r="D50" s="363">
        <v>2952</v>
      </c>
      <c r="E50" s="363">
        <v>3240</v>
      </c>
      <c r="F50" s="363">
        <v>3476</v>
      </c>
    </row>
    <row r="51" spans="1:6" ht="20.100000000000001" customHeight="1">
      <c r="A51" s="55" t="s">
        <v>105</v>
      </c>
      <c r="B51" s="363">
        <v>3369</v>
      </c>
      <c r="C51" s="363">
        <v>4256</v>
      </c>
      <c r="D51" s="363">
        <v>4167</v>
      </c>
      <c r="E51" s="363">
        <v>4130</v>
      </c>
      <c r="F51" s="363">
        <v>4024</v>
      </c>
    </row>
    <row r="52" spans="1:6" ht="20.100000000000001" customHeight="1">
      <c r="A52" s="55" t="s">
        <v>106</v>
      </c>
      <c r="B52" s="363">
        <v>7055</v>
      </c>
      <c r="C52" s="363">
        <v>6583</v>
      </c>
      <c r="D52" s="363">
        <v>6515</v>
      </c>
      <c r="E52" s="363">
        <v>6426</v>
      </c>
      <c r="F52" s="363">
        <v>6580</v>
      </c>
    </row>
    <row r="53" spans="1:6" ht="20.100000000000001" customHeight="1">
      <c r="A53" s="55" t="s">
        <v>107</v>
      </c>
      <c r="B53" s="363">
        <v>7461</v>
      </c>
      <c r="C53" s="363">
        <v>7824</v>
      </c>
      <c r="D53" s="363">
        <v>7731</v>
      </c>
      <c r="E53" s="363">
        <v>7640</v>
      </c>
      <c r="F53" s="363">
        <v>7816</v>
      </c>
    </row>
    <row r="54" spans="1:6" ht="20.100000000000001" customHeight="1">
      <c r="A54" s="55" t="s">
        <v>108</v>
      </c>
      <c r="B54" s="363">
        <v>8588</v>
      </c>
      <c r="C54" s="363">
        <v>9214</v>
      </c>
      <c r="D54" s="363">
        <v>8949</v>
      </c>
      <c r="E54" s="363">
        <v>8726</v>
      </c>
      <c r="F54" s="363">
        <v>7658</v>
      </c>
    </row>
    <row r="55" spans="1:6" ht="20.100000000000001" customHeight="1">
      <c r="A55" s="55" t="s">
        <v>109</v>
      </c>
      <c r="B55" s="363">
        <v>3980</v>
      </c>
      <c r="C55" s="363">
        <v>4214</v>
      </c>
      <c r="D55" s="363">
        <v>4197</v>
      </c>
      <c r="E55" s="363">
        <v>4101</v>
      </c>
      <c r="F55" s="363">
        <v>4072</v>
      </c>
    </row>
    <row r="56" spans="1:6" ht="20.100000000000001" customHeight="1">
      <c r="A56" s="55" t="s">
        <v>110</v>
      </c>
      <c r="B56" s="363">
        <v>9928</v>
      </c>
      <c r="C56" s="363">
        <v>10020</v>
      </c>
      <c r="D56" s="363">
        <v>9948</v>
      </c>
      <c r="E56" s="363">
        <v>9845</v>
      </c>
      <c r="F56" s="363">
        <v>9843</v>
      </c>
    </row>
    <row r="57" spans="1:6" ht="20.100000000000001" customHeight="1">
      <c r="A57" s="55" t="s">
        <v>111</v>
      </c>
      <c r="B57" s="363">
        <v>8020</v>
      </c>
      <c r="C57" s="363">
        <v>7708</v>
      </c>
      <c r="D57" s="363">
        <v>7666</v>
      </c>
      <c r="E57" s="363">
        <v>7580</v>
      </c>
      <c r="F57" s="363">
        <v>7652</v>
      </c>
    </row>
    <row r="58" spans="1:6" ht="20.100000000000001" customHeight="1">
      <c r="A58" s="55" t="s">
        <v>112</v>
      </c>
      <c r="B58" s="363">
        <v>8401</v>
      </c>
      <c r="C58" s="363">
        <v>8308</v>
      </c>
      <c r="D58" s="363">
        <v>8231</v>
      </c>
      <c r="E58" s="363">
        <v>8146</v>
      </c>
      <c r="F58" s="363">
        <v>8341</v>
      </c>
    </row>
    <row r="59" spans="1:6" ht="20.100000000000001" customHeight="1">
      <c r="A59" s="55" t="s">
        <v>113</v>
      </c>
      <c r="B59" s="363">
        <v>7724</v>
      </c>
      <c r="C59" s="363">
        <v>7772</v>
      </c>
      <c r="D59" s="363">
        <v>7692</v>
      </c>
      <c r="E59" s="363">
        <v>7635</v>
      </c>
      <c r="F59" s="363">
        <v>7694</v>
      </c>
    </row>
    <row r="60" spans="1:6" ht="20.100000000000001" customHeight="1">
      <c r="A60" s="56" t="s">
        <v>114</v>
      </c>
      <c r="B60" s="363">
        <v>7064</v>
      </c>
      <c r="C60" s="363">
        <v>6622</v>
      </c>
      <c r="D60" s="363">
        <v>6548</v>
      </c>
      <c r="E60" s="363">
        <v>6460</v>
      </c>
      <c r="F60" s="363">
        <v>5959</v>
      </c>
    </row>
    <row r="61" spans="1:6" ht="20.100000000000001" customHeight="1">
      <c r="A61" s="56" t="s">
        <v>115</v>
      </c>
      <c r="B61" s="363">
        <v>7450</v>
      </c>
      <c r="C61" s="363">
        <v>6618</v>
      </c>
      <c r="D61" s="363">
        <v>6528</v>
      </c>
      <c r="E61" s="363">
        <v>6503</v>
      </c>
      <c r="F61" s="363">
        <v>6777</v>
      </c>
    </row>
    <row r="62" spans="1:6" ht="20.100000000000001" customHeight="1">
      <c r="A62" s="55" t="s">
        <v>116</v>
      </c>
      <c r="B62" s="363">
        <v>4490</v>
      </c>
      <c r="C62" s="363">
        <v>3977</v>
      </c>
      <c r="D62" s="363">
        <v>3961</v>
      </c>
      <c r="E62" s="363">
        <v>3870</v>
      </c>
      <c r="F62" s="363">
        <v>4272</v>
      </c>
    </row>
    <row r="63" spans="1:6" ht="20.100000000000001" customHeight="1"/>
    <row r="64" spans="1: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</sheetData>
  <mergeCells count="3">
    <mergeCell ref="A1:F1"/>
    <mergeCell ref="A22:F22"/>
    <mergeCell ref="A43:F43"/>
  </mergeCells>
  <pageMargins left="0.75" right="0.5" top="0.75" bottom="0.75" header="0.5" footer="0.25"/>
  <pageSetup paperSize="9" orientation="portrait" r:id="rId1"/>
  <headerFooter alignWithMargins="0">
    <oddFooter>&amp;C&amp;11&amp;P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>
    <tabColor rgb="FFC00000"/>
  </sheetPr>
  <dimension ref="A1:G28"/>
  <sheetViews>
    <sheetView workbookViewId="0">
      <selection sqref="A1:F28"/>
    </sheetView>
  </sheetViews>
  <sheetFormatPr defaultColWidth="9.140625" defaultRowHeight="15.75" customHeight="1"/>
  <cols>
    <col min="1" max="1" width="47" style="67" customWidth="1"/>
    <col min="2" max="5" width="7.7109375" style="67" customWidth="1"/>
    <col min="6" max="6" width="8.85546875" style="67" customWidth="1"/>
    <col min="7" max="16384" width="9.140625" style="67"/>
  </cols>
  <sheetData>
    <row r="1" spans="1:7" s="76" customFormat="1" ht="20.100000000000001" customHeight="1">
      <c r="A1" s="806" t="s">
        <v>454</v>
      </c>
      <c r="B1" s="806"/>
      <c r="C1" s="806"/>
      <c r="D1" s="806"/>
      <c r="E1" s="806"/>
      <c r="F1" s="806"/>
    </row>
    <row r="2" spans="1:7" s="76" customFormat="1" ht="20.100000000000001" customHeight="1">
      <c r="A2" s="35"/>
      <c r="B2" s="50"/>
      <c r="C2" s="35"/>
      <c r="D2" s="35"/>
      <c r="E2" s="35"/>
      <c r="F2" s="35"/>
    </row>
    <row r="3" spans="1:7" s="76" customFormat="1" ht="20.100000000000001" customHeight="1">
      <c r="A3" s="77"/>
      <c r="B3" s="78"/>
      <c r="C3" s="79"/>
      <c r="D3" s="79"/>
      <c r="E3" s="80"/>
      <c r="F3" s="58" t="s">
        <v>429</v>
      </c>
    </row>
    <row r="4" spans="1:7" ht="29.25" customHeight="1">
      <c r="A4" s="81"/>
      <c r="B4" s="53">
        <v>2018</v>
      </c>
      <c r="C4" s="82">
        <v>2019</v>
      </c>
      <c r="D4" s="82">
        <v>2020</v>
      </c>
      <c r="E4" s="82">
        <v>2021</v>
      </c>
      <c r="F4" s="734" t="s">
        <v>173</v>
      </c>
    </row>
    <row r="5" spans="1:7" ht="15.95" customHeight="1">
      <c r="A5" s="81"/>
      <c r="B5" s="83"/>
      <c r="C5" s="83"/>
      <c r="D5" s="83"/>
      <c r="E5" s="83"/>
      <c r="F5" s="84"/>
    </row>
    <row r="6" spans="1:7" customFormat="1" ht="15.95" customHeight="1">
      <c r="A6" s="85" t="s">
        <v>119</v>
      </c>
      <c r="B6" s="767">
        <v>27727</v>
      </c>
      <c r="C6" s="767">
        <v>27753</v>
      </c>
      <c r="D6" s="768">
        <v>27753</v>
      </c>
      <c r="E6" s="768">
        <v>26765</v>
      </c>
      <c r="F6" s="767">
        <v>25141</v>
      </c>
      <c r="G6" s="54"/>
    </row>
    <row r="7" spans="1:7" ht="15.95" customHeight="1">
      <c r="A7" s="87" t="s">
        <v>411</v>
      </c>
      <c r="B7" s="769">
        <v>27727</v>
      </c>
      <c r="C7" s="769">
        <v>27753</v>
      </c>
      <c r="D7" s="769">
        <v>27753</v>
      </c>
      <c r="E7" s="769">
        <v>26765</v>
      </c>
      <c r="F7" s="769">
        <v>25141</v>
      </c>
    </row>
    <row r="8" spans="1:7" ht="15.95" customHeight="1">
      <c r="A8" s="89" t="s">
        <v>412</v>
      </c>
      <c r="B8" s="770">
        <v>27727</v>
      </c>
      <c r="C8" s="770">
        <v>27753</v>
      </c>
      <c r="D8" s="770">
        <v>27753</v>
      </c>
      <c r="E8" s="770">
        <v>26765</v>
      </c>
      <c r="F8" s="770">
        <v>25141</v>
      </c>
    </row>
    <row r="9" spans="1:7" ht="15.95" customHeight="1">
      <c r="A9" s="89" t="s">
        <v>413</v>
      </c>
      <c r="B9" s="770"/>
      <c r="C9" s="770"/>
      <c r="D9" s="770"/>
      <c r="E9" s="770"/>
      <c r="F9" s="770"/>
    </row>
    <row r="10" spans="1:7" ht="15.95" customHeight="1">
      <c r="A10" s="87" t="s">
        <v>160</v>
      </c>
      <c r="B10" s="769">
        <f>B11+B12</f>
        <v>27727</v>
      </c>
      <c r="C10" s="769">
        <f>C11+C12</f>
        <v>27753</v>
      </c>
      <c r="D10" s="769">
        <f>D11+D12</f>
        <v>27753</v>
      </c>
      <c r="E10" s="769">
        <f>E11+E12</f>
        <v>26765</v>
      </c>
      <c r="F10" s="769">
        <f>F11+F12</f>
        <v>25141</v>
      </c>
    </row>
    <row r="11" spans="1:7" ht="15.95" customHeight="1">
      <c r="A11" s="89" t="s">
        <v>162</v>
      </c>
      <c r="B11" s="770">
        <v>14973</v>
      </c>
      <c r="C11" s="770">
        <v>14987</v>
      </c>
      <c r="D11" s="770">
        <v>14751</v>
      </c>
      <c r="E11" s="770">
        <v>13651</v>
      </c>
      <c r="F11" s="770">
        <v>13639</v>
      </c>
    </row>
    <row r="12" spans="1:7" ht="15.95" customHeight="1">
      <c r="A12" s="89" t="s">
        <v>163</v>
      </c>
      <c r="B12" s="770">
        <v>12754</v>
      </c>
      <c r="C12" s="770">
        <v>12766</v>
      </c>
      <c r="D12" s="770">
        <v>13002</v>
      </c>
      <c r="E12" s="770">
        <v>13114</v>
      </c>
      <c r="F12" s="770">
        <v>11502</v>
      </c>
    </row>
    <row r="13" spans="1:7" ht="15.95" customHeight="1">
      <c r="A13" s="87" t="s">
        <v>451</v>
      </c>
      <c r="B13" s="769">
        <f>B14+B15</f>
        <v>27727</v>
      </c>
      <c r="C13" s="769">
        <f>C14+C15</f>
        <v>27753</v>
      </c>
      <c r="D13" s="769">
        <f>D14+D15</f>
        <v>27753</v>
      </c>
      <c r="E13" s="769">
        <f>E14+E15</f>
        <v>26765</v>
      </c>
      <c r="F13" s="769">
        <f>F14+F15</f>
        <v>25141</v>
      </c>
    </row>
    <row r="14" spans="1:7" ht="15.95" customHeight="1">
      <c r="A14" s="89" t="s">
        <v>432</v>
      </c>
      <c r="B14" s="770">
        <v>17448</v>
      </c>
      <c r="C14" s="770">
        <v>17451</v>
      </c>
      <c r="D14" s="770">
        <v>17451</v>
      </c>
      <c r="E14" s="770">
        <v>16979</v>
      </c>
      <c r="F14" s="770">
        <v>16791</v>
      </c>
    </row>
    <row r="15" spans="1:7" ht="15.95" customHeight="1">
      <c r="A15" s="89" t="s">
        <v>433</v>
      </c>
      <c r="B15" s="770">
        <v>10279</v>
      </c>
      <c r="C15" s="770">
        <v>10302</v>
      </c>
      <c r="D15" s="770">
        <v>10302</v>
      </c>
      <c r="E15" s="770">
        <v>9786</v>
      </c>
      <c r="F15" s="770">
        <v>8350</v>
      </c>
    </row>
    <row r="16" spans="1:7" ht="15.95" customHeight="1">
      <c r="A16" s="89"/>
      <c r="B16" s="770"/>
      <c r="C16" s="770"/>
      <c r="D16" s="770"/>
      <c r="E16" s="770"/>
      <c r="F16" s="770"/>
    </row>
    <row r="17" spans="1:7" ht="15.75" customHeight="1">
      <c r="B17" s="865" t="s">
        <v>420</v>
      </c>
      <c r="C17" s="865"/>
      <c r="D17" s="865"/>
      <c r="E17" s="865"/>
      <c r="F17" s="865"/>
    </row>
    <row r="19" spans="1:7" customFormat="1" ht="15.95" customHeight="1">
      <c r="A19" s="85" t="s">
        <v>119</v>
      </c>
      <c r="B19" s="553" t="s">
        <v>185</v>
      </c>
      <c r="C19" s="553">
        <f>C6/B6*100</f>
        <v>100.09377141414507</v>
      </c>
      <c r="D19" s="553">
        <f t="shared" ref="D19:F21" si="0">D6/C6*100</f>
        <v>100</v>
      </c>
      <c r="E19" s="553">
        <f t="shared" si="0"/>
        <v>96.44002450185566</v>
      </c>
      <c r="F19" s="553">
        <f t="shared" si="0"/>
        <v>93.932374369512431</v>
      </c>
      <c r="G19" s="54"/>
    </row>
    <row r="20" spans="1:7" ht="15.95" customHeight="1">
      <c r="A20" s="87" t="s">
        <v>411</v>
      </c>
      <c r="B20" s="553" t="s">
        <v>185</v>
      </c>
      <c r="C20" s="553">
        <f>C7/B7*100</f>
        <v>100.09377141414507</v>
      </c>
      <c r="D20" s="553">
        <f t="shared" si="0"/>
        <v>100</v>
      </c>
      <c r="E20" s="553">
        <f t="shared" si="0"/>
        <v>96.44002450185566</v>
      </c>
      <c r="F20" s="553">
        <f t="shared" si="0"/>
        <v>93.932374369512431</v>
      </c>
    </row>
    <row r="21" spans="1:7" ht="15.95" customHeight="1">
      <c r="A21" s="89" t="s">
        <v>412</v>
      </c>
      <c r="B21" s="356" t="s">
        <v>185</v>
      </c>
      <c r="C21" s="766">
        <f>C8/B8*100</f>
        <v>100.09377141414507</v>
      </c>
      <c r="D21" s="766">
        <f t="shared" si="0"/>
        <v>100</v>
      </c>
      <c r="E21" s="766">
        <f t="shared" si="0"/>
        <v>96.44002450185566</v>
      </c>
      <c r="F21" s="766">
        <f t="shared" si="0"/>
        <v>93.932374369512431</v>
      </c>
    </row>
    <row r="22" spans="1:7" ht="15.95" customHeight="1">
      <c r="A22" s="89" t="s">
        <v>413</v>
      </c>
      <c r="B22" s="766"/>
      <c r="C22" s="766"/>
      <c r="D22" s="766"/>
      <c r="E22" s="766"/>
      <c r="F22" s="766"/>
    </row>
    <row r="23" spans="1:7" ht="15.95" customHeight="1">
      <c r="A23" s="87" t="s">
        <v>160</v>
      </c>
      <c r="B23" s="553" t="s">
        <v>643</v>
      </c>
      <c r="C23" s="553">
        <f>C10/B10*100</f>
        <v>100.09377141414507</v>
      </c>
      <c r="D23" s="553">
        <f t="shared" ref="D23:F23" si="1">D10/C10*100</f>
        <v>100</v>
      </c>
      <c r="E23" s="553">
        <f t="shared" si="1"/>
        <v>96.44002450185566</v>
      </c>
      <c r="F23" s="553">
        <f t="shared" si="1"/>
        <v>93.932374369512431</v>
      </c>
    </row>
    <row r="24" spans="1:7" ht="15.95" customHeight="1">
      <c r="A24" s="89" t="s">
        <v>162</v>
      </c>
      <c r="B24" s="356" t="s">
        <v>185</v>
      </c>
      <c r="C24" s="766">
        <f t="shared" ref="C24:F26" si="2">C11/B11*100</f>
        <v>100.09350163627863</v>
      </c>
      <c r="D24" s="766">
        <f t="shared" si="2"/>
        <v>98.425301928337888</v>
      </c>
      <c r="E24" s="766">
        <f t="shared" si="2"/>
        <v>92.542878448918714</v>
      </c>
      <c r="F24" s="766">
        <f t="shared" si="2"/>
        <v>99.912094352062127</v>
      </c>
    </row>
    <row r="25" spans="1:7" ht="15.95" customHeight="1">
      <c r="A25" s="89" t="s">
        <v>163</v>
      </c>
      <c r="B25" s="356" t="s">
        <v>185</v>
      </c>
      <c r="C25" s="766">
        <f t="shared" si="2"/>
        <v>100.09408812921437</v>
      </c>
      <c r="D25" s="766">
        <f t="shared" si="2"/>
        <v>101.84866050446499</v>
      </c>
      <c r="E25" s="766">
        <f t="shared" si="2"/>
        <v>100.86140593754807</v>
      </c>
      <c r="F25" s="766">
        <f t="shared" si="2"/>
        <v>87.707793198108902</v>
      </c>
    </row>
    <row r="26" spans="1:7" ht="15.95" customHeight="1">
      <c r="A26" s="87" t="s">
        <v>451</v>
      </c>
      <c r="B26" s="553" t="s">
        <v>185</v>
      </c>
      <c r="C26" s="553">
        <f>C13/B13*100</f>
        <v>100.09377141414507</v>
      </c>
      <c r="D26" s="553">
        <f t="shared" si="2"/>
        <v>100</v>
      </c>
      <c r="E26" s="553">
        <f t="shared" si="2"/>
        <v>96.44002450185566</v>
      </c>
      <c r="F26" s="553">
        <f t="shared" si="2"/>
        <v>93.932374369512431</v>
      </c>
    </row>
    <row r="27" spans="1:7" ht="15.95" customHeight="1">
      <c r="A27" s="89" t="s">
        <v>432</v>
      </c>
      <c r="B27" s="356" t="s">
        <v>185</v>
      </c>
      <c r="C27" s="766">
        <f t="shared" ref="C27:F28" si="3">C14/B14*100</f>
        <v>100.01719394773041</v>
      </c>
      <c r="D27" s="766">
        <f t="shared" si="3"/>
        <v>100</v>
      </c>
      <c r="E27" s="766">
        <f t="shared" si="3"/>
        <v>97.295283937883212</v>
      </c>
      <c r="F27" s="766">
        <f t="shared" si="3"/>
        <v>98.89274986748336</v>
      </c>
    </row>
    <row r="28" spans="1:7" ht="15.95" customHeight="1">
      <c r="A28" s="89" t="s">
        <v>433</v>
      </c>
      <c r="B28" s="356" t="s">
        <v>185</v>
      </c>
      <c r="C28" s="766">
        <f t="shared" si="3"/>
        <v>100.22375717482245</v>
      </c>
      <c r="D28" s="766">
        <f t="shared" si="3"/>
        <v>100</v>
      </c>
      <c r="E28" s="766">
        <f t="shared" si="3"/>
        <v>94.991263832265588</v>
      </c>
      <c r="F28" s="766">
        <f t="shared" si="3"/>
        <v>85.325975883915788</v>
      </c>
    </row>
  </sheetData>
  <mergeCells count="2">
    <mergeCell ref="B17:F17"/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61.xml><?xml version="1.0" encoding="utf-8"?>
<worksheet xmlns="http://schemas.openxmlformats.org/spreadsheetml/2006/main" xmlns:r="http://schemas.openxmlformats.org/officeDocument/2006/relationships">
  <sheetPr>
    <tabColor rgb="FFC00000"/>
  </sheetPr>
  <dimension ref="A1:D88"/>
  <sheetViews>
    <sheetView topLeftCell="A8" workbookViewId="0">
      <selection sqref="A1:D22"/>
    </sheetView>
  </sheetViews>
  <sheetFormatPr defaultColWidth="9.140625" defaultRowHeight="14.25" customHeight="1"/>
  <cols>
    <col min="1" max="1" width="43" style="67" customWidth="1"/>
    <col min="2" max="2" width="13.85546875" style="67" customWidth="1"/>
    <col min="3" max="3" width="13.140625" style="67" customWidth="1"/>
    <col min="4" max="4" width="17.5703125" style="67" customWidth="1"/>
    <col min="5" max="5" width="10" style="67" customWidth="1"/>
    <col min="6" max="16384" width="9.140625" style="67"/>
  </cols>
  <sheetData>
    <row r="1" spans="1:4" ht="20.100000000000001" customHeight="1">
      <c r="A1" s="871" t="s">
        <v>694</v>
      </c>
      <c r="B1" s="871"/>
      <c r="C1" s="871"/>
      <c r="D1" s="871"/>
    </row>
    <row r="2" spans="1:4" ht="20.100000000000001" customHeight="1"/>
    <row r="3" spans="1:4" ht="20.100000000000001" customHeight="1">
      <c r="A3" s="69"/>
      <c r="B3" s="69"/>
      <c r="D3" s="58" t="s">
        <v>455</v>
      </c>
    </row>
    <row r="4" spans="1:4" ht="20.100000000000001" customHeight="1">
      <c r="B4" s="83" t="s">
        <v>94</v>
      </c>
      <c r="C4" s="867" t="s">
        <v>181</v>
      </c>
      <c r="D4" s="867"/>
    </row>
    <row r="5" spans="1:4" ht="20.100000000000001" customHeight="1">
      <c r="B5" s="72" t="s">
        <v>96</v>
      </c>
      <c r="C5" s="71" t="s">
        <v>441</v>
      </c>
      <c r="D5" s="71" t="s">
        <v>453</v>
      </c>
    </row>
    <row r="6" spans="1:4" ht="20.100000000000001" customHeight="1">
      <c r="B6" s="73"/>
      <c r="C6" s="74"/>
      <c r="D6" s="74"/>
    </row>
    <row r="7" spans="1:4" ht="20.100000000000001" customHeight="1">
      <c r="A7" s="54" t="s">
        <v>174</v>
      </c>
      <c r="B7" s="771">
        <f>SUM(B8:B22)</f>
        <v>25141</v>
      </c>
      <c r="C7" s="771">
        <f>SUM(C8:C22)</f>
        <v>16791</v>
      </c>
      <c r="D7" s="771">
        <f>SUM(D8:D22)</f>
        <v>8350</v>
      </c>
    </row>
    <row r="8" spans="1:4" ht="20.100000000000001" customHeight="1">
      <c r="A8" t="s">
        <v>102</v>
      </c>
      <c r="B8" s="55">
        <f>C8+D8</f>
        <v>1207</v>
      </c>
      <c r="C8" s="55">
        <v>1207</v>
      </c>
      <c r="D8" s="55"/>
    </row>
    <row r="9" spans="1:4" ht="20.100000000000001" customHeight="1">
      <c r="A9" t="s">
        <v>103</v>
      </c>
      <c r="B9" s="55">
        <f t="shared" ref="B9:B22" si="0">C9+D9</f>
        <v>2116</v>
      </c>
      <c r="C9" s="55">
        <v>1152</v>
      </c>
      <c r="D9" s="55">
        <v>964</v>
      </c>
    </row>
    <row r="10" spans="1:4" ht="20.100000000000001" customHeight="1">
      <c r="A10" t="s">
        <v>104</v>
      </c>
      <c r="B10" s="55">
        <f t="shared" si="0"/>
        <v>1362</v>
      </c>
      <c r="C10" s="55">
        <v>747</v>
      </c>
      <c r="D10" s="55">
        <v>615</v>
      </c>
    </row>
    <row r="11" spans="1:4" ht="20.100000000000001" customHeight="1">
      <c r="A11" t="s">
        <v>105</v>
      </c>
      <c r="B11" s="55">
        <f t="shared" si="0"/>
        <v>495</v>
      </c>
      <c r="C11" s="55">
        <v>495</v>
      </c>
      <c r="D11" s="55"/>
    </row>
    <row r="12" spans="1:4" ht="20.100000000000001" customHeight="1">
      <c r="A12" t="s">
        <v>106</v>
      </c>
      <c r="B12" s="55">
        <f t="shared" si="0"/>
        <v>2723</v>
      </c>
      <c r="C12" s="55">
        <v>1654</v>
      </c>
      <c r="D12" s="55">
        <v>1069</v>
      </c>
    </row>
    <row r="13" spans="1:4" ht="20.100000000000001" customHeight="1">
      <c r="A13" t="s">
        <v>107</v>
      </c>
      <c r="B13" s="55">
        <f t="shared" si="0"/>
        <v>2375</v>
      </c>
      <c r="C13" s="55">
        <v>1502</v>
      </c>
      <c r="D13" s="55">
        <v>873</v>
      </c>
    </row>
    <row r="14" spans="1:4" ht="20.100000000000001" customHeight="1">
      <c r="A14" t="s">
        <v>108</v>
      </c>
      <c r="B14" s="55">
        <f t="shared" si="0"/>
        <v>1903</v>
      </c>
      <c r="C14" s="55">
        <v>1336</v>
      </c>
      <c r="D14" s="55">
        <v>567</v>
      </c>
    </row>
    <row r="15" spans="1:4" ht="20.100000000000001" customHeight="1">
      <c r="A15" t="s">
        <v>109</v>
      </c>
      <c r="B15" s="55">
        <f t="shared" si="0"/>
        <v>638</v>
      </c>
      <c r="C15" s="55">
        <v>279</v>
      </c>
      <c r="D15" s="55">
        <v>359</v>
      </c>
    </row>
    <row r="16" spans="1:4" ht="20.100000000000001" customHeight="1">
      <c r="A16" t="s">
        <v>110</v>
      </c>
      <c r="B16" s="55">
        <f t="shared" si="0"/>
        <v>2495</v>
      </c>
      <c r="C16" s="55">
        <v>1838</v>
      </c>
      <c r="D16" s="55">
        <v>657</v>
      </c>
    </row>
    <row r="17" spans="1:4" ht="20.100000000000001" customHeight="1">
      <c r="A17" t="s">
        <v>111</v>
      </c>
      <c r="B17" s="55">
        <f t="shared" si="0"/>
        <v>1283</v>
      </c>
      <c r="C17" s="55">
        <v>1283</v>
      </c>
      <c r="D17" s="55"/>
    </row>
    <row r="18" spans="1:4" ht="20.100000000000001" customHeight="1">
      <c r="A18" t="s">
        <v>112</v>
      </c>
      <c r="B18" s="55">
        <f t="shared" si="0"/>
        <v>2060</v>
      </c>
      <c r="C18" s="55">
        <v>1259</v>
      </c>
      <c r="D18" s="55">
        <v>801</v>
      </c>
    </row>
    <row r="19" spans="1:4" ht="20.100000000000001" customHeight="1">
      <c r="A19" t="s">
        <v>113</v>
      </c>
      <c r="B19" s="55">
        <f t="shared" si="0"/>
        <v>1420</v>
      </c>
      <c r="C19" s="55">
        <v>909</v>
      </c>
      <c r="D19" s="55">
        <v>511</v>
      </c>
    </row>
    <row r="20" spans="1:4" ht="20.100000000000001" customHeight="1">
      <c r="A20" s="75" t="s">
        <v>114</v>
      </c>
      <c r="B20" s="55">
        <f t="shared" si="0"/>
        <v>1381</v>
      </c>
      <c r="C20" s="55">
        <v>867</v>
      </c>
      <c r="D20" s="55">
        <v>514</v>
      </c>
    </row>
    <row r="21" spans="1:4" ht="20.100000000000001" customHeight="1">
      <c r="A21" s="75" t="s">
        <v>115</v>
      </c>
      <c r="B21" s="55">
        <f t="shared" si="0"/>
        <v>2099</v>
      </c>
      <c r="C21" s="55">
        <v>1264</v>
      </c>
      <c r="D21" s="55">
        <v>835</v>
      </c>
    </row>
    <row r="22" spans="1:4" ht="20.100000000000001" customHeight="1">
      <c r="A22" t="s">
        <v>116</v>
      </c>
      <c r="B22" s="55">
        <f t="shared" si="0"/>
        <v>1584</v>
      </c>
      <c r="C22" s="55">
        <v>999</v>
      </c>
      <c r="D22" s="55">
        <v>585</v>
      </c>
    </row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</sheetData>
  <mergeCells count="2">
    <mergeCell ref="C4:D4"/>
    <mergeCell ref="A1:D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62.xml><?xml version="1.0" encoding="utf-8"?>
<worksheet xmlns="http://schemas.openxmlformats.org/spreadsheetml/2006/main" xmlns:r="http://schemas.openxmlformats.org/officeDocument/2006/relationships">
  <sheetPr>
    <tabColor rgb="FFC00000"/>
  </sheetPr>
  <dimension ref="A1:F32"/>
  <sheetViews>
    <sheetView topLeftCell="A7" workbookViewId="0">
      <selection sqref="A1:F18"/>
    </sheetView>
  </sheetViews>
  <sheetFormatPr defaultColWidth="9.140625" defaultRowHeight="15.95" customHeight="1"/>
  <cols>
    <col min="1" max="1" width="46.42578125" customWidth="1"/>
    <col min="2" max="4" width="7.7109375" customWidth="1"/>
  </cols>
  <sheetData>
    <row r="1" spans="1:6" s="54" customFormat="1" ht="20.100000000000001" customHeight="1">
      <c r="A1" s="806" t="s">
        <v>456</v>
      </c>
      <c r="B1" s="806"/>
      <c r="C1" s="806"/>
      <c r="D1" s="806"/>
      <c r="E1" s="806"/>
      <c r="F1" s="806"/>
    </row>
    <row r="2" spans="1:6" s="54" customFormat="1" ht="20.100000000000001" customHeight="1"/>
    <row r="3" spans="1:6" ht="27" customHeight="1">
      <c r="A3" s="59"/>
      <c r="B3" s="53">
        <v>2018</v>
      </c>
      <c r="C3" s="53">
        <v>2019</v>
      </c>
      <c r="D3" s="53">
        <v>2020</v>
      </c>
      <c r="E3" s="53">
        <v>2021</v>
      </c>
      <c r="F3" s="381" t="s">
        <v>172</v>
      </c>
    </row>
    <row r="4" spans="1:6" ht="20.100000000000001" customHeight="1">
      <c r="A4" s="60"/>
      <c r="B4" s="61"/>
      <c r="C4" s="61"/>
      <c r="D4" s="61"/>
    </row>
    <row r="5" spans="1:6" ht="18" customHeight="1">
      <c r="A5" s="62" t="s">
        <v>457</v>
      </c>
      <c r="B5" s="376">
        <v>16</v>
      </c>
      <c r="C5" s="376">
        <v>16</v>
      </c>
      <c r="D5" s="115">
        <f>D6+D10+D11</f>
        <v>16</v>
      </c>
      <c r="E5" s="115">
        <f>E6+E10+E11</f>
        <v>16</v>
      </c>
      <c r="F5" s="638">
        <v>16</v>
      </c>
    </row>
    <row r="6" spans="1:6" ht="18" customHeight="1">
      <c r="A6" s="63" t="s">
        <v>458</v>
      </c>
      <c r="B6" s="380">
        <v>1</v>
      </c>
      <c r="C6" s="380">
        <v>1</v>
      </c>
      <c r="D6" s="380">
        <v>1</v>
      </c>
      <c r="E6" s="380">
        <v>1</v>
      </c>
      <c r="F6" s="55">
        <v>1</v>
      </c>
    </row>
    <row r="7" spans="1:6" ht="18" customHeight="1">
      <c r="A7" s="63" t="s">
        <v>459</v>
      </c>
      <c r="B7" s="363"/>
      <c r="C7" s="363"/>
      <c r="D7" s="363"/>
      <c r="E7" s="363"/>
      <c r="F7" s="55"/>
    </row>
    <row r="8" spans="1:6" ht="18" customHeight="1">
      <c r="A8" s="63" t="s">
        <v>460</v>
      </c>
      <c r="B8" s="363"/>
      <c r="C8" s="363"/>
      <c r="D8" s="363"/>
      <c r="E8" s="363"/>
      <c r="F8" s="55"/>
    </row>
    <row r="9" spans="1:6" ht="18" customHeight="1">
      <c r="A9" s="63" t="s">
        <v>461</v>
      </c>
      <c r="B9" s="363"/>
      <c r="C9" s="363"/>
      <c r="D9" s="363"/>
      <c r="E9" s="363"/>
      <c r="F9" s="55"/>
    </row>
    <row r="10" spans="1:6" ht="18" customHeight="1">
      <c r="A10" s="63" t="s">
        <v>462</v>
      </c>
      <c r="B10" s="380">
        <v>2</v>
      </c>
      <c r="C10" s="380">
        <v>2</v>
      </c>
      <c r="D10" s="380">
        <v>2</v>
      </c>
      <c r="E10" s="380">
        <v>2</v>
      </c>
      <c r="F10" s="55">
        <v>2</v>
      </c>
    </row>
    <row r="11" spans="1:6" ht="18" customHeight="1">
      <c r="A11" s="63" t="s">
        <v>463</v>
      </c>
      <c r="B11" s="364">
        <v>13</v>
      </c>
      <c r="C11" s="364">
        <v>13</v>
      </c>
      <c r="D11" s="364">
        <v>13</v>
      </c>
      <c r="E11" s="364">
        <v>13</v>
      </c>
      <c r="F11" s="55">
        <v>13</v>
      </c>
    </row>
    <row r="12" spans="1:6" ht="18" customHeight="1">
      <c r="A12" s="62" t="s">
        <v>464</v>
      </c>
      <c r="B12" s="372">
        <v>196</v>
      </c>
      <c r="C12" s="115">
        <v>196</v>
      </c>
      <c r="D12" s="115">
        <f>D13+D16+D17+D18</f>
        <v>196</v>
      </c>
      <c r="E12" s="115">
        <f>E13+E16+E17+E18</f>
        <v>256</v>
      </c>
      <c r="F12" s="638">
        <v>283</v>
      </c>
    </row>
    <row r="13" spans="1:6" ht="18" customHeight="1">
      <c r="A13" s="63" t="s">
        <v>458</v>
      </c>
      <c r="B13" s="380">
        <v>180</v>
      </c>
      <c r="C13" s="380">
        <v>180</v>
      </c>
      <c r="D13" s="380">
        <v>180</v>
      </c>
      <c r="E13" s="380">
        <v>180</v>
      </c>
      <c r="F13" s="55">
        <v>248</v>
      </c>
    </row>
    <row r="14" spans="1:6" ht="18" customHeight="1">
      <c r="A14" s="63" t="s">
        <v>459</v>
      </c>
      <c r="B14" s="363"/>
      <c r="C14" s="363"/>
      <c r="D14" s="363"/>
      <c r="E14" s="363"/>
      <c r="F14" s="55"/>
    </row>
    <row r="15" spans="1:6" ht="18" customHeight="1">
      <c r="A15" s="63" t="s">
        <v>460</v>
      </c>
      <c r="B15" s="363"/>
      <c r="C15" s="363"/>
      <c r="D15" s="363"/>
      <c r="E15" s="363"/>
      <c r="F15" s="55"/>
    </row>
    <row r="16" spans="1:6" ht="18" customHeight="1">
      <c r="A16" s="63" t="s">
        <v>461</v>
      </c>
      <c r="B16" s="380">
        <v>1</v>
      </c>
      <c r="C16" s="380">
        <v>1</v>
      </c>
      <c r="D16" s="363">
        <v>1</v>
      </c>
      <c r="E16" s="380">
        <v>1</v>
      </c>
      <c r="F16" s="55">
        <v>1</v>
      </c>
    </row>
    <row r="17" spans="1:6" ht="18" customHeight="1">
      <c r="A17" s="63" t="s">
        <v>462</v>
      </c>
      <c r="B17" s="364">
        <v>2</v>
      </c>
      <c r="C17" s="364">
        <v>2</v>
      </c>
      <c r="D17" s="364">
        <v>2</v>
      </c>
      <c r="E17" s="364">
        <v>10</v>
      </c>
      <c r="F17" s="55">
        <v>30</v>
      </c>
    </row>
    <row r="18" spans="1:6" ht="18" customHeight="1">
      <c r="A18" s="63" t="s">
        <v>463</v>
      </c>
      <c r="B18" s="364">
        <v>13</v>
      </c>
      <c r="C18" s="363">
        <v>13</v>
      </c>
      <c r="D18" s="363">
        <v>13</v>
      </c>
      <c r="E18" s="364">
        <v>65</v>
      </c>
      <c r="F18" s="55">
        <v>5</v>
      </c>
    </row>
    <row r="19" spans="1:6" ht="15.95" customHeight="1">
      <c r="B19" s="352"/>
      <c r="C19" s="352"/>
      <c r="D19" s="352"/>
      <c r="E19" s="352"/>
    </row>
    <row r="20" spans="1:6" ht="15.95" customHeight="1">
      <c r="B20" s="352"/>
      <c r="C20" s="352"/>
      <c r="D20" s="352"/>
      <c r="E20" s="352"/>
    </row>
    <row r="21" spans="1:6" ht="15.95" customHeight="1">
      <c r="B21" s="352"/>
      <c r="C21" s="352"/>
      <c r="D21" s="352"/>
      <c r="E21" s="352"/>
    </row>
    <row r="22" spans="1:6" ht="15.95" customHeight="1">
      <c r="B22" s="352"/>
      <c r="C22" s="352"/>
      <c r="D22" s="352"/>
      <c r="E22" s="352"/>
    </row>
    <row r="23" spans="1:6" ht="15.95" customHeight="1">
      <c r="B23" s="352"/>
      <c r="C23" s="352"/>
      <c r="D23" s="352"/>
      <c r="E23" s="352"/>
    </row>
    <row r="24" spans="1:6" ht="15.95" customHeight="1">
      <c r="B24" s="352"/>
      <c r="C24" s="352"/>
      <c r="D24" s="352"/>
      <c r="E24" s="352"/>
    </row>
    <row r="25" spans="1:6" ht="15.95" customHeight="1">
      <c r="B25" s="352"/>
      <c r="C25" s="352"/>
      <c r="D25" s="352"/>
      <c r="E25" s="352"/>
    </row>
    <row r="26" spans="1:6" ht="15.95" customHeight="1">
      <c r="B26" s="352"/>
      <c r="C26" s="352"/>
      <c r="D26" s="352"/>
      <c r="E26" s="352"/>
    </row>
    <row r="27" spans="1:6" ht="15.95" customHeight="1">
      <c r="B27" s="352"/>
      <c r="C27" s="352"/>
      <c r="D27" s="352"/>
      <c r="E27" s="352"/>
    </row>
    <row r="28" spans="1:6" ht="15.95" customHeight="1">
      <c r="B28" s="352"/>
      <c r="C28" s="352"/>
      <c r="D28" s="352"/>
      <c r="E28" s="352"/>
    </row>
    <row r="29" spans="1:6" ht="15.95" customHeight="1">
      <c r="B29" s="352"/>
      <c r="C29" s="352"/>
      <c r="D29" s="352"/>
      <c r="E29" s="352"/>
    </row>
    <row r="30" spans="1:6" ht="15.95" customHeight="1">
      <c r="B30" s="352"/>
      <c r="C30" s="352"/>
      <c r="D30" s="352"/>
      <c r="E30" s="352"/>
    </row>
    <row r="31" spans="1:6" ht="15.95" customHeight="1">
      <c r="B31" s="352"/>
      <c r="C31" s="352"/>
      <c r="D31" s="352"/>
      <c r="E31" s="352"/>
    </row>
    <row r="32" spans="1:6" ht="15.95" customHeight="1">
      <c r="B32" s="352"/>
      <c r="C32" s="352"/>
      <c r="D32" s="352"/>
      <c r="E32" s="352"/>
    </row>
  </sheetData>
  <mergeCells count="1"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63.xml><?xml version="1.0" encoding="utf-8"?>
<worksheet xmlns="http://schemas.openxmlformats.org/spreadsheetml/2006/main" xmlns:r="http://schemas.openxmlformats.org/officeDocument/2006/relationships">
  <sheetPr>
    <tabColor rgb="FFC00000"/>
  </sheetPr>
  <dimension ref="A1:F18"/>
  <sheetViews>
    <sheetView topLeftCell="A4" workbookViewId="0">
      <selection sqref="A1:F18"/>
    </sheetView>
  </sheetViews>
  <sheetFormatPr defaultColWidth="9.140625" defaultRowHeight="15.95" customHeight="1"/>
  <cols>
    <col min="1" max="1" width="46.42578125" customWidth="1"/>
    <col min="2" max="5" width="7.7109375" customWidth="1"/>
  </cols>
  <sheetData>
    <row r="1" spans="1:6" s="54" customFormat="1" ht="20.100000000000001" customHeight="1">
      <c r="A1" s="806" t="s">
        <v>465</v>
      </c>
      <c r="B1" s="806"/>
      <c r="C1" s="806"/>
      <c r="D1" s="806"/>
      <c r="E1" s="806"/>
      <c r="F1" s="806"/>
    </row>
    <row r="2" spans="1:6" s="54" customFormat="1" ht="20.100000000000001" customHeight="1">
      <c r="A2" s="35"/>
    </row>
    <row r="3" spans="1:6" s="54" customFormat="1" ht="20.100000000000001" customHeight="1">
      <c r="F3" s="58" t="s">
        <v>466</v>
      </c>
    </row>
    <row r="4" spans="1:6" ht="27" customHeight="1">
      <c r="A4" s="59"/>
      <c r="B4" s="53">
        <v>2018</v>
      </c>
      <c r="C4" s="53">
        <v>2019</v>
      </c>
      <c r="D4" s="53">
        <v>2020</v>
      </c>
      <c r="E4" s="53">
        <v>2021</v>
      </c>
      <c r="F4" s="381" t="s">
        <v>172</v>
      </c>
    </row>
    <row r="5" spans="1:6" ht="20.100000000000001" customHeight="1">
      <c r="A5" s="60"/>
      <c r="B5" s="61"/>
      <c r="C5" s="61"/>
      <c r="D5" s="61"/>
    </row>
    <row r="6" spans="1:6" ht="18" customHeight="1">
      <c r="A6" s="62" t="s">
        <v>467</v>
      </c>
      <c r="B6" s="115">
        <f>B7+B8+B9+B10+B11+B12</f>
        <v>182</v>
      </c>
      <c r="C6" s="115">
        <f>C7+C8+C9+C10+C11+C12</f>
        <v>196</v>
      </c>
      <c r="D6" s="115">
        <f>D7+D8+D9+D10+D11+D12</f>
        <v>246</v>
      </c>
      <c r="E6" s="115">
        <f>E7+E8+E9+E10+E11+E12</f>
        <v>229</v>
      </c>
      <c r="F6" s="115">
        <f>F7+F8+F9+F10+F11+F12</f>
        <v>342</v>
      </c>
    </row>
    <row r="7" spans="1:6" ht="18" customHeight="1">
      <c r="A7" s="63" t="s">
        <v>468</v>
      </c>
      <c r="B7" s="55">
        <v>51</v>
      </c>
      <c r="C7" s="55">
        <v>51</v>
      </c>
      <c r="D7" s="265">
        <v>60</v>
      </c>
      <c r="E7" s="55">
        <v>55</v>
      </c>
      <c r="F7" s="55">
        <v>89</v>
      </c>
    </row>
    <row r="8" spans="1:6" ht="18" customHeight="1">
      <c r="A8" s="63" t="s">
        <v>469</v>
      </c>
      <c r="B8" s="55">
        <v>83</v>
      </c>
      <c r="C8" s="55">
        <v>91</v>
      </c>
      <c r="D8" s="265">
        <v>104</v>
      </c>
      <c r="E8" s="55">
        <v>109</v>
      </c>
      <c r="F8" s="55">
        <v>107</v>
      </c>
    </row>
    <row r="9" spans="1:6" ht="18" customHeight="1">
      <c r="A9" s="63" t="s">
        <v>470</v>
      </c>
      <c r="B9" s="55">
        <v>27</v>
      </c>
      <c r="C9" s="55">
        <v>33</v>
      </c>
      <c r="D9" s="265">
        <v>51</v>
      </c>
      <c r="E9" s="55">
        <v>43</v>
      </c>
      <c r="F9" s="55">
        <v>42</v>
      </c>
    </row>
    <row r="10" spans="1:6" ht="18" customHeight="1">
      <c r="A10" s="63" t="s">
        <v>471</v>
      </c>
      <c r="B10" s="55">
        <v>21</v>
      </c>
      <c r="C10" s="55">
        <v>21</v>
      </c>
      <c r="D10" s="265">
        <v>31</v>
      </c>
      <c r="E10" s="55">
        <v>22</v>
      </c>
      <c r="F10" s="55">
        <v>22</v>
      </c>
    </row>
    <row r="11" spans="1:6" ht="18" customHeight="1">
      <c r="A11" s="63" t="s">
        <v>472</v>
      </c>
      <c r="B11" s="55"/>
      <c r="C11" s="55"/>
      <c r="D11" s="55"/>
      <c r="E11" s="55"/>
      <c r="F11" s="55">
        <v>14</v>
      </c>
    </row>
    <row r="12" spans="1:6" ht="18" customHeight="1">
      <c r="A12" s="63" t="s">
        <v>473</v>
      </c>
      <c r="B12" s="55"/>
      <c r="C12" s="55"/>
      <c r="D12" s="55"/>
      <c r="E12" s="55"/>
      <c r="F12" s="55">
        <v>68</v>
      </c>
    </row>
    <row r="13" spans="1:6" ht="18" customHeight="1">
      <c r="A13" s="54" t="s">
        <v>474</v>
      </c>
      <c r="B13" s="115">
        <f>B14+B15+C16+C17+C18</f>
        <v>35</v>
      </c>
      <c r="C13" s="115">
        <f>C14+C15+D16+D17+D18</f>
        <v>42</v>
      </c>
      <c r="D13" s="115">
        <f>D14+D15+E16+E17+E18</f>
        <v>38</v>
      </c>
      <c r="E13" s="115">
        <f>E14+E15+F16+F17+F18</f>
        <v>43</v>
      </c>
      <c r="F13" s="115">
        <f>F14+F15+G16+G17+G18</f>
        <v>37</v>
      </c>
    </row>
    <row r="14" spans="1:6" ht="18" customHeight="1">
      <c r="A14" s="63" t="s">
        <v>475</v>
      </c>
      <c r="B14" s="55">
        <v>10</v>
      </c>
      <c r="C14" s="55">
        <v>12</v>
      </c>
      <c r="D14" s="265">
        <v>14</v>
      </c>
      <c r="E14" s="55">
        <v>26</v>
      </c>
      <c r="F14" s="55">
        <v>24</v>
      </c>
    </row>
    <row r="15" spans="1:6" ht="18" customHeight="1">
      <c r="A15" s="63" t="s">
        <v>476</v>
      </c>
      <c r="B15" s="55">
        <v>25</v>
      </c>
      <c r="C15" s="55">
        <v>30</v>
      </c>
      <c r="D15" s="265">
        <v>24</v>
      </c>
      <c r="E15" s="55">
        <v>17</v>
      </c>
      <c r="F15" s="55">
        <v>13</v>
      </c>
    </row>
    <row r="16" spans="1:6" ht="15.95" customHeight="1">
      <c r="A16" s="63" t="s">
        <v>477</v>
      </c>
      <c r="B16" s="55"/>
      <c r="C16" s="55"/>
      <c r="D16" s="55"/>
      <c r="E16" s="55"/>
      <c r="F16" s="55"/>
    </row>
    <row r="17" spans="1:6" ht="15.95" customHeight="1">
      <c r="A17" s="63" t="s">
        <v>478</v>
      </c>
      <c r="B17" s="55"/>
      <c r="C17" s="55"/>
      <c r="D17" s="55"/>
      <c r="E17" s="55"/>
      <c r="F17" s="55"/>
    </row>
    <row r="18" spans="1:6" ht="15.95" customHeight="1">
      <c r="A18" s="63" t="s">
        <v>473</v>
      </c>
      <c r="B18" s="55"/>
      <c r="C18" s="55"/>
      <c r="D18" s="55"/>
      <c r="E18" s="55"/>
      <c r="F18" s="55"/>
    </row>
  </sheetData>
  <mergeCells count="1"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>
  <sheetPr>
    <tabColor rgb="FFC00000"/>
  </sheetPr>
  <dimension ref="A1:F29"/>
  <sheetViews>
    <sheetView topLeftCell="A8" workbookViewId="0">
      <selection sqref="A1:F21"/>
    </sheetView>
  </sheetViews>
  <sheetFormatPr defaultColWidth="9" defaultRowHeight="12.75"/>
  <cols>
    <col min="1" max="1" width="40" customWidth="1"/>
  </cols>
  <sheetData>
    <row r="1" spans="1:6" ht="36" customHeight="1">
      <c r="A1" s="834" t="s">
        <v>695</v>
      </c>
      <c r="B1" s="806"/>
      <c r="C1" s="806"/>
      <c r="D1" s="806"/>
      <c r="E1" s="806"/>
      <c r="F1" s="806"/>
    </row>
    <row r="2" spans="1:6" ht="20.100000000000001" customHeight="1"/>
    <row r="3" spans="1:6" ht="20.100000000000001" customHeight="1">
      <c r="A3" s="51"/>
      <c r="F3" s="52" t="s">
        <v>158</v>
      </c>
    </row>
    <row r="4" spans="1:6" ht="32.25" customHeight="1">
      <c r="B4" s="53">
        <v>2018</v>
      </c>
      <c r="C4" s="53">
        <v>2019</v>
      </c>
      <c r="D4" s="53">
        <v>2020</v>
      </c>
      <c r="E4" s="53">
        <v>2021</v>
      </c>
      <c r="F4" s="734" t="s">
        <v>173</v>
      </c>
    </row>
    <row r="5" spans="1:6" ht="20.100000000000001" customHeight="1"/>
    <row r="6" spans="1:6" ht="20.100000000000001" customHeight="1">
      <c r="A6" s="54" t="s">
        <v>174</v>
      </c>
      <c r="B6" s="742">
        <v>97</v>
      </c>
      <c r="C6" s="742">
        <v>97</v>
      </c>
      <c r="D6" s="742">
        <v>97.52</v>
      </c>
      <c r="E6" s="742">
        <f>SUM(E7:E21)/15</f>
        <v>98.438666666666663</v>
      </c>
      <c r="F6" s="742">
        <v>60.66</v>
      </c>
    </row>
    <row r="7" spans="1:6" ht="20.100000000000001" customHeight="1">
      <c r="A7" s="55" t="s">
        <v>102</v>
      </c>
      <c r="B7" s="353">
        <v>98</v>
      </c>
      <c r="C7" s="353">
        <v>97.65</v>
      </c>
      <c r="D7" s="353">
        <v>95</v>
      </c>
      <c r="E7" s="353">
        <v>99.23</v>
      </c>
      <c r="F7" s="353">
        <v>59.85</v>
      </c>
    </row>
    <row r="8" spans="1:6" ht="20.100000000000001" customHeight="1">
      <c r="A8" s="55" t="s">
        <v>103</v>
      </c>
      <c r="B8" s="353">
        <v>100</v>
      </c>
      <c r="C8" s="353">
        <v>97</v>
      </c>
      <c r="D8" s="353">
        <v>100</v>
      </c>
      <c r="E8" s="353">
        <v>99.23</v>
      </c>
      <c r="F8" s="353">
        <v>62.88</v>
      </c>
    </row>
    <row r="9" spans="1:6" ht="20.100000000000001" customHeight="1">
      <c r="A9" s="55" t="s">
        <v>104</v>
      </c>
      <c r="B9" s="353">
        <v>100</v>
      </c>
      <c r="C9" s="353">
        <v>97</v>
      </c>
      <c r="D9" s="353">
        <v>98</v>
      </c>
      <c r="E9" s="353">
        <v>97.82</v>
      </c>
      <c r="F9" s="353">
        <v>57.93</v>
      </c>
    </row>
    <row r="10" spans="1:6" ht="20.100000000000001" customHeight="1">
      <c r="A10" s="55" t="s">
        <v>105</v>
      </c>
      <c r="B10" s="353">
        <v>98</v>
      </c>
      <c r="C10" s="353">
        <v>98.13</v>
      </c>
      <c r="D10" s="353">
        <v>100</v>
      </c>
      <c r="E10" s="353">
        <v>98.16</v>
      </c>
      <c r="F10" s="353">
        <v>65.45</v>
      </c>
    </row>
    <row r="11" spans="1:6" ht="20.100000000000001" customHeight="1">
      <c r="A11" s="55" t="s">
        <v>106</v>
      </c>
      <c r="B11" s="353">
        <v>96</v>
      </c>
      <c r="C11" s="353">
        <v>97.99</v>
      </c>
      <c r="D11" s="353">
        <v>100</v>
      </c>
      <c r="E11" s="353">
        <v>98</v>
      </c>
      <c r="F11" s="353">
        <v>65.849999999999994</v>
      </c>
    </row>
    <row r="12" spans="1:6" ht="20.100000000000001" customHeight="1">
      <c r="A12" s="55" t="s">
        <v>107</v>
      </c>
      <c r="B12" s="353">
        <v>99</v>
      </c>
      <c r="C12" s="353">
        <v>98.37</v>
      </c>
      <c r="D12" s="353">
        <v>98</v>
      </c>
      <c r="E12" s="353">
        <v>98</v>
      </c>
      <c r="F12" s="353">
        <v>54.44</v>
      </c>
    </row>
    <row r="13" spans="1:6" ht="20.100000000000001" customHeight="1">
      <c r="A13" s="55" t="s">
        <v>108</v>
      </c>
      <c r="B13" s="353">
        <v>99</v>
      </c>
      <c r="C13" s="353">
        <v>99.31</v>
      </c>
      <c r="D13" s="353">
        <v>100</v>
      </c>
      <c r="E13" s="353">
        <v>98.98</v>
      </c>
      <c r="F13" s="353">
        <v>59.93</v>
      </c>
    </row>
    <row r="14" spans="1:6" ht="20.100000000000001" customHeight="1">
      <c r="A14" s="55" t="s">
        <v>109</v>
      </c>
      <c r="B14" s="353">
        <v>90</v>
      </c>
      <c r="C14" s="353">
        <v>93.38</v>
      </c>
      <c r="D14" s="353">
        <v>99</v>
      </c>
      <c r="E14" s="353">
        <v>98.59</v>
      </c>
      <c r="F14" s="353">
        <v>73.12</v>
      </c>
    </row>
    <row r="15" spans="1:6" ht="20.100000000000001" customHeight="1">
      <c r="A15" s="55" t="s">
        <v>110</v>
      </c>
      <c r="B15" s="353">
        <v>100</v>
      </c>
      <c r="C15" s="353">
        <v>99.68</v>
      </c>
      <c r="D15" s="353">
        <v>97</v>
      </c>
      <c r="E15" s="353">
        <v>98.74</v>
      </c>
      <c r="F15" s="353">
        <v>61.01</v>
      </c>
    </row>
    <row r="16" spans="1:6" ht="20.100000000000001" customHeight="1">
      <c r="A16" s="55" t="s">
        <v>111</v>
      </c>
      <c r="B16" s="353">
        <v>100</v>
      </c>
      <c r="C16" s="353">
        <v>98.54</v>
      </c>
      <c r="D16" s="353">
        <v>100</v>
      </c>
      <c r="E16" s="353">
        <v>97.5</v>
      </c>
      <c r="F16" s="353">
        <v>61.62</v>
      </c>
    </row>
    <row r="17" spans="1:6" ht="20.100000000000001" customHeight="1">
      <c r="A17" s="55" t="s">
        <v>112</v>
      </c>
      <c r="B17" s="353">
        <v>97</v>
      </c>
      <c r="C17" s="353">
        <v>93</v>
      </c>
      <c r="D17" s="353">
        <v>99</v>
      </c>
      <c r="E17" s="353">
        <v>98.59</v>
      </c>
      <c r="F17" s="353">
        <v>57.95</v>
      </c>
    </row>
    <row r="18" spans="1:6" ht="20.100000000000001" customHeight="1">
      <c r="A18" s="55" t="s">
        <v>113</v>
      </c>
      <c r="B18" s="353">
        <v>90</v>
      </c>
      <c r="C18" s="353">
        <v>92.71</v>
      </c>
      <c r="D18" s="353">
        <v>85</v>
      </c>
      <c r="E18" s="353">
        <v>98.81</v>
      </c>
      <c r="F18" s="353">
        <v>57.75</v>
      </c>
    </row>
    <row r="19" spans="1:6" ht="20.100000000000001" customHeight="1">
      <c r="A19" s="56" t="s">
        <v>114</v>
      </c>
      <c r="B19" s="353">
        <v>95</v>
      </c>
      <c r="C19" s="353">
        <v>96.93</v>
      </c>
      <c r="D19" s="353">
        <v>95</v>
      </c>
      <c r="E19" s="353">
        <v>98.52</v>
      </c>
      <c r="F19" s="353">
        <v>57.49</v>
      </c>
    </row>
    <row r="20" spans="1:6" ht="20.100000000000001" customHeight="1">
      <c r="A20" s="56" t="s">
        <v>115</v>
      </c>
      <c r="B20" s="353">
        <v>99</v>
      </c>
      <c r="C20" s="353">
        <v>97.82</v>
      </c>
      <c r="D20" s="353">
        <v>100</v>
      </c>
      <c r="E20" s="353">
        <v>99.15</v>
      </c>
      <c r="F20" s="353">
        <v>62.03</v>
      </c>
    </row>
    <row r="21" spans="1:6" ht="20.100000000000001" customHeight="1">
      <c r="A21" s="55" t="s">
        <v>116</v>
      </c>
      <c r="B21" s="353">
        <v>100</v>
      </c>
      <c r="C21" s="353">
        <v>96.55</v>
      </c>
      <c r="D21" s="353">
        <v>100</v>
      </c>
      <c r="E21" s="353">
        <v>97.26</v>
      </c>
      <c r="F21" s="353">
        <v>65.75</v>
      </c>
    </row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</sheetData>
  <mergeCells count="1">
    <mergeCell ref="A1:F1"/>
  </mergeCells>
  <pageMargins left="0.74803149606299202" right="0.511811023622047" top="0.62992125984252001" bottom="0.62992125984252001" header="0.511811023622047" footer="0.23622047244094499"/>
  <pageSetup firstPageNumber="8" orientation="portrait" useFirstPageNumber="1"/>
  <headerFooter alignWithMargins="0">
    <oddFooter>&amp;C&amp;11&amp;P</oddFooter>
  </headerFooter>
  <drawing r:id="rId1"/>
</worksheet>
</file>

<file path=xl/worksheets/sheet65.xml><?xml version="1.0" encoding="utf-8"?>
<worksheet xmlns="http://schemas.openxmlformats.org/spreadsheetml/2006/main" xmlns:r="http://schemas.openxmlformats.org/officeDocument/2006/relationships">
  <sheetPr>
    <tabColor rgb="FFC00000"/>
  </sheetPr>
  <dimension ref="A1:F15"/>
  <sheetViews>
    <sheetView workbookViewId="0">
      <selection sqref="A1:F15"/>
    </sheetView>
  </sheetViews>
  <sheetFormatPr defaultColWidth="9.140625" defaultRowHeight="12.75"/>
  <cols>
    <col min="1" max="1" width="43.28515625" style="41" customWidth="1"/>
    <col min="2" max="6" width="9.7109375" style="41" customWidth="1"/>
    <col min="7" max="16384" width="9.140625" style="41"/>
  </cols>
  <sheetData>
    <row r="1" spans="1:6" ht="20.100000000000001" customHeight="1">
      <c r="A1" s="872" t="s">
        <v>479</v>
      </c>
      <c r="B1" s="872"/>
      <c r="C1" s="872"/>
      <c r="D1" s="872"/>
      <c r="E1" s="872"/>
      <c r="F1" s="872"/>
    </row>
    <row r="2" spans="1:6" ht="20.100000000000001" customHeight="1">
      <c r="A2" s="42"/>
      <c r="B2" s="42"/>
      <c r="C2" s="42"/>
      <c r="D2" s="42"/>
      <c r="F2" s="43"/>
    </row>
    <row r="3" spans="1:6" ht="20.100000000000001" customHeight="1">
      <c r="B3" s="44">
        <v>2018</v>
      </c>
      <c r="C3" s="44">
        <v>2019</v>
      </c>
      <c r="D3" s="44">
        <v>2020</v>
      </c>
      <c r="E3" s="44">
        <v>2021</v>
      </c>
      <c r="F3" s="45" t="s">
        <v>173</v>
      </c>
    </row>
    <row r="4" spans="1:6" ht="20.100000000000001" customHeight="1">
      <c r="B4" s="46"/>
      <c r="C4" s="46"/>
      <c r="D4" s="46"/>
      <c r="E4" s="46"/>
      <c r="F4" s="47"/>
    </row>
    <row r="5" spans="1:6" ht="20.25" customHeight="1">
      <c r="A5" s="48" t="s">
        <v>480</v>
      </c>
      <c r="B5" s="774" t="s">
        <v>185</v>
      </c>
      <c r="C5" s="774" t="s">
        <v>185</v>
      </c>
      <c r="D5" s="774" t="s">
        <v>185</v>
      </c>
      <c r="E5" s="774" t="s">
        <v>185</v>
      </c>
      <c r="F5" s="774" t="s">
        <v>185</v>
      </c>
    </row>
    <row r="6" spans="1:6" ht="20.25" customHeight="1">
      <c r="A6" s="48" t="s">
        <v>481</v>
      </c>
      <c r="B6" s="775">
        <v>7347</v>
      </c>
      <c r="C6" s="775">
        <v>5670</v>
      </c>
      <c r="D6" s="775">
        <v>4160</v>
      </c>
      <c r="E6" s="775">
        <v>2858</v>
      </c>
      <c r="F6" s="775">
        <v>1783</v>
      </c>
    </row>
    <row r="7" spans="1:6" ht="20.25" customHeight="1">
      <c r="A7" s="48" t="s">
        <v>482</v>
      </c>
      <c r="B7" s="772" t="s">
        <v>614</v>
      </c>
      <c r="C7" s="772" t="s">
        <v>615</v>
      </c>
      <c r="D7" s="772" t="s">
        <v>616</v>
      </c>
      <c r="E7" s="772" t="s">
        <v>617</v>
      </c>
      <c r="F7" s="772" t="s">
        <v>619</v>
      </c>
    </row>
    <row r="8" spans="1:6" ht="20.25" customHeight="1">
      <c r="A8" s="48" t="s">
        <v>483</v>
      </c>
      <c r="B8" s="775">
        <v>4345</v>
      </c>
      <c r="C8" s="775">
        <v>3513</v>
      </c>
      <c r="D8" s="775">
        <v>2960</v>
      </c>
      <c r="E8" s="775">
        <v>2269</v>
      </c>
      <c r="F8" s="775">
        <v>1505</v>
      </c>
    </row>
    <row r="9" spans="1:6" ht="20.25" customHeight="1">
      <c r="A9" s="48" t="s">
        <v>484</v>
      </c>
      <c r="B9" s="772" t="s">
        <v>618</v>
      </c>
      <c r="C9" s="772" t="s">
        <v>620</v>
      </c>
      <c r="D9" s="772" t="s">
        <v>621</v>
      </c>
      <c r="E9" s="772" t="s">
        <v>622</v>
      </c>
      <c r="F9" s="772" t="s">
        <v>623</v>
      </c>
    </row>
    <row r="10" spans="1:6" ht="20.25" customHeight="1">
      <c r="A10" s="49" t="s">
        <v>485</v>
      </c>
      <c r="B10" s="774"/>
      <c r="C10" s="774"/>
      <c r="D10" s="774"/>
      <c r="E10" s="774"/>
      <c r="F10" s="774"/>
    </row>
    <row r="11" spans="1:6" ht="20.25" customHeight="1">
      <c r="A11" s="48" t="s">
        <v>486</v>
      </c>
      <c r="B11" s="774"/>
      <c r="C11" s="774"/>
      <c r="D11" s="774"/>
      <c r="E11" s="774"/>
      <c r="F11" s="774"/>
    </row>
    <row r="12" spans="1:6" ht="19.5" customHeight="1">
      <c r="A12" s="48" t="s">
        <v>487</v>
      </c>
      <c r="B12" s="772" t="s">
        <v>624</v>
      </c>
      <c r="C12" s="772" t="s">
        <v>624</v>
      </c>
      <c r="D12" s="773">
        <v>94.8</v>
      </c>
      <c r="E12" s="773">
        <v>98.3</v>
      </c>
      <c r="F12" s="773">
        <v>98.63</v>
      </c>
    </row>
    <row r="13" spans="1:6" ht="19.5" customHeight="1">
      <c r="A13" s="48" t="s">
        <v>488</v>
      </c>
      <c r="B13" s="774">
        <v>82.04</v>
      </c>
      <c r="C13" s="774">
        <v>85</v>
      </c>
      <c r="D13" s="774">
        <v>85.5</v>
      </c>
      <c r="E13" s="774">
        <v>86.08</v>
      </c>
      <c r="F13" s="774">
        <v>87.8</v>
      </c>
    </row>
    <row r="14" spans="1:6" ht="19.5" customHeight="1">
      <c r="A14" s="49" t="s">
        <v>489</v>
      </c>
      <c r="B14" s="773" t="s">
        <v>628</v>
      </c>
      <c r="C14" s="772" t="s">
        <v>629</v>
      </c>
      <c r="D14" s="772" t="s">
        <v>625</v>
      </c>
      <c r="E14" s="772" t="s">
        <v>626</v>
      </c>
      <c r="F14" s="772" t="s">
        <v>627</v>
      </c>
    </row>
    <row r="15" spans="1:6" ht="19.5" customHeight="1">
      <c r="A15" s="49" t="s">
        <v>490</v>
      </c>
      <c r="B15" s="774"/>
      <c r="C15" s="774"/>
      <c r="D15" s="774"/>
      <c r="E15" s="774"/>
      <c r="F15" s="774"/>
    </row>
  </sheetData>
  <mergeCells count="1">
    <mergeCell ref="A1:F1"/>
  </mergeCells>
  <pageMargins left="0.75" right="0.5" top="0.75" bottom="0.75" header="0.5" footer="0.25"/>
  <pageSetup paperSize="9" orientation="portrait" r:id="rId1"/>
  <headerFooter alignWithMargins="0">
    <oddFooter>&amp;C&amp;11&amp;P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>
  <sheetPr>
    <tabColor rgb="FFC00000"/>
  </sheetPr>
  <dimension ref="A1:F10"/>
  <sheetViews>
    <sheetView workbookViewId="0">
      <selection sqref="A1:F10"/>
    </sheetView>
  </sheetViews>
  <sheetFormatPr defaultColWidth="9" defaultRowHeight="12.75"/>
  <cols>
    <col min="1" max="1" width="55.140625" customWidth="1"/>
    <col min="6" max="6" width="10.7109375" bestFit="1" customWidth="1"/>
  </cols>
  <sheetData>
    <row r="1" spans="1:6" ht="15.75">
      <c r="A1" s="806" t="s">
        <v>491</v>
      </c>
      <c r="B1" s="806"/>
      <c r="C1" s="806"/>
      <c r="D1" s="806"/>
      <c r="E1" s="806"/>
      <c r="F1" s="806"/>
    </row>
    <row r="2" spans="1:6" ht="21.75" customHeight="1">
      <c r="A2" s="36"/>
      <c r="B2" s="37"/>
      <c r="C2" s="37"/>
      <c r="D2" s="37"/>
      <c r="E2" s="37"/>
      <c r="F2" s="38"/>
    </row>
    <row r="3" spans="1:6" ht="21.75" customHeight="1">
      <c r="A3" s="39"/>
      <c r="B3" s="40">
        <v>2018</v>
      </c>
      <c r="C3" s="40">
        <v>2019</v>
      </c>
      <c r="D3" s="40">
        <v>2020</v>
      </c>
      <c r="E3" s="40">
        <v>2021</v>
      </c>
      <c r="F3" s="40" t="s">
        <v>173</v>
      </c>
    </row>
    <row r="4" spans="1:6" ht="21.75" customHeight="1"/>
    <row r="5" spans="1:6" ht="23.25" customHeight="1">
      <c r="A5" t="s">
        <v>492</v>
      </c>
      <c r="B5" s="55">
        <v>4</v>
      </c>
      <c r="C5" s="55">
        <v>5</v>
      </c>
      <c r="D5" s="55">
        <v>6</v>
      </c>
      <c r="E5" s="55">
        <v>7</v>
      </c>
      <c r="F5" s="55">
        <v>8</v>
      </c>
    </row>
    <row r="6" spans="1:6" ht="23.25" customHeight="1">
      <c r="A6" t="s">
        <v>493</v>
      </c>
      <c r="B6" s="353">
        <v>33.333333333333329</v>
      </c>
      <c r="C6" s="353">
        <v>41.666666666666671</v>
      </c>
      <c r="D6" s="353">
        <v>50</v>
      </c>
      <c r="E6" s="353">
        <v>58.333333333333336</v>
      </c>
      <c r="F6" s="353">
        <v>66.666666666666657</v>
      </c>
    </row>
    <row r="7" spans="1:6" ht="23.25" customHeight="1">
      <c r="A7" t="s">
        <v>494</v>
      </c>
      <c r="B7" s="353"/>
      <c r="C7" s="353"/>
      <c r="D7" s="353"/>
      <c r="E7" s="353"/>
      <c r="F7" s="353"/>
    </row>
    <row r="8" spans="1:6" ht="23.25" customHeight="1">
      <c r="A8" t="s">
        <v>495</v>
      </c>
      <c r="B8" s="353"/>
      <c r="C8" s="353"/>
      <c r="D8" s="353"/>
      <c r="E8" s="353"/>
      <c r="F8" s="353"/>
    </row>
    <row r="9" spans="1:6" ht="23.25" customHeight="1">
      <c r="A9" t="s">
        <v>496</v>
      </c>
      <c r="B9" s="353"/>
      <c r="C9" s="353"/>
      <c r="D9" s="353"/>
      <c r="E9" s="353"/>
      <c r="F9" s="353"/>
    </row>
    <row r="10" spans="1:6" ht="23.25" customHeight="1">
      <c r="A10" t="s">
        <v>497</v>
      </c>
      <c r="B10" s="353"/>
      <c r="C10" s="353"/>
      <c r="D10" s="353"/>
      <c r="E10" s="353"/>
      <c r="F10" s="353"/>
    </row>
  </sheetData>
  <mergeCells count="1">
    <mergeCell ref="A1:F1"/>
  </mergeCells>
  <pageMargins left="0.7" right="0.7" top="0.75" bottom="0.75" header="0.3" footer="0.3"/>
  <pageSetup orientation="portrait" horizontalDpi="300" verticalDpi="300"/>
</worksheet>
</file>

<file path=xl/worksheets/sheet67.xml><?xml version="1.0" encoding="utf-8"?>
<worksheet xmlns="http://schemas.openxmlformats.org/spreadsheetml/2006/main" xmlns:r="http://schemas.openxmlformats.org/officeDocument/2006/relationships">
  <sheetPr>
    <tabColor rgb="FFC00000"/>
  </sheetPr>
  <dimension ref="A1:G12"/>
  <sheetViews>
    <sheetView workbookViewId="0">
      <selection sqref="A1:F12"/>
    </sheetView>
  </sheetViews>
  <sheetFormatPr defaultColWidth="9.140625" defaultRowHeight="15"/>
  <cols>
    <col min="1" max="1" width="39.28515625" style="29" customWidth="1"/>
    <col min="2" max="5" width="9.85546875" style="29" customWidth="1"/>
    <col min="6" max="6" width="11.140625" style="29" customWidth="1"/>
    <col min="7" max="16384" width="9.140625" style="29"/>
  </cols>
  <sheetData>
    <row r="1" spans="1:7" ht="15.75">
      <c r="A1" s="873" t="s">
        <v>498</v>
      </c>
      <c r="B1" s="873"/>
      <c r="C1" s="873"/>
      <c r="D1" s="873"/>
      <c r="E1" s="873"/>
      <c r="F1" s="873"/>
      <c r="G1" s="17"/>
    </row>
    <row r="2" spans="1:7">
      <c r="A2" s="30"/>
      <c r="B2" s="30"/>
      <c r="C2" s="30"/>
      <c r="D2" s="30"/>
      <c r="F2" s="31"/>
    </row>
    <row r="3" spans="1:7" ht="22.5" customHeight="1">
      <c r="B3" s="40">
        <v>2018</v>
      </c>
      <c r="C3" s="40">
        <v>2019</v>
      </c>
      <c r="D3" s="40">
        <v>2020</v>
      </c>
      <c r="E3" s="40">
        <v>2021</v>
      </c>
      <c r="F3" s="40" t="s">
        <v>173</v>
      </c>
    </row>
    <row r="4" spans="1:7">
      <c r="B4" s="32"/>
      <c r="C4" s="32"/>
      <c r="D4" s="32"/>
      <c r="E4" s="32"/>
      <c r="F4" s="23"/>
    </row>
    <row r="5" spans="1:7" ht="29.25" customHeight="1">
      <c r="A5" s="14" t="s">
        <v>499</v>
      </c>
      <c r="B5" s="776">
        <v>69</v>
      </c>
      <c r="C5" s="776">
        <v>61</v>
      </c>
      <c r="D5" s="776">
        <v>64</v>
      </c>
      <c r="E5" s="776">
        <v>58</v>
      </c>
      <c r="F5" s="776">
        <v>76</v>
      </c>
    </row>
    <row r="6" spans="1:7" ht="18" customHeight="1">
      <c r="A6" s="14" t="s">
        <v>500</v>
      </c>
      <c r="B6" s="777">
        <v>146</v>
      </c>
      <c r="C6" s="777">
        <v>141</v>
      </c>
      <c r="D6" s="777">
        <v>133</v>
      </c>
      <c r="E6" s="777">
        <v>143</v>
      </c>
      <c r="F6" s="777">
        <v>152</v>
      </c>
    </row>
    <row r="7" spans="1:7" ht="18" customHeight="1">
      <c r="A7" s="33" t="s">
        <v>501</v>
      </c>
      <c r="B7" s="777">
        <v>146</v>
      </c>
      <c r="C7" s="777">
        <v>141</v>
      </c>
      <c r="D7" s="777">
        <v>133</v>
      </c>
      <c r="E7" s="777">
        <v>143</v>
      </c>
      <c r="F7" s="777">
        <v>152</v>
      </c>
    </row>
    <row r="8" spans="1:7" ht="18" customHeight="1">
      <c r="A8" s="33" t="s">
        <v>502</v>
      </c>
      <c r="B8" s="777"/>
      <c r="C8" s="777"/>
      <c r="D8" s="777"/>
      <c r="E8" s="777"/>
      <c r="F8" s="777"/>
    </row>
    <row r="9" spans="1:7" ht="18.75" customHeight="1">
      <c r="A9" s="34" t="s">
        <v>503</v>
      </c>
      <c r="B9" s="777">
        <v>71</v>
      </c>
      <c r="C9" s="777">
        <v>59</v>
      </c>
      <c r="D9" s="777">
        <v>55</v>
      </c>
      <c r="E9" s="777">
        <v>61</v>
      </c>
      <c r="F9" s="777">
        <v>71</v>
      </c>
    </row>
    <row r="10" spans="1:7" ht="18.75" customHeight="1">
      <c r="A10" s="14" t="s">
        <v>504</v>
      </c>
      <c r="B10" s="777">
        <v>146</v>
      </c>
      <c r="C10" s="777">
        <v>141</v>
      </c>
      <c r="D10" s="777">
        <v>97</v>
      </c>
      <c r="E10" s="777">
        <v>139</v>
      </c>
      <c r="F10" s="777">
        <v>148</v>
      </c>
    </row>
    <row r="11" spans="1:7" ht="18.75" customHeight="1">
      <c r="A11" s="33" t="s">
        <v>501</v>
      </c>
      <c r="B11" s="777">
        <v>146</v>
      </c>
      <c r="C11" s="777">
        <v>141</v>
      </c>
      <c r="D11" s="777">
        <v>97</v>
      </c>
      <c r="E11" s="777">
        <v>139</v>
      </c>
      <c r="F11" s="777">
        <v>148</v>
      </c>
    </row>
    <row r="12" spans="1:7" ht="18.75" customHeight="1">
      <c r="A12" s="33" t="s">
        <v>502</v>
      </c>
      <c r="B12" s="777"/>
      <c r="C12" s="777"/>
      <c r="D12" s="777"/>
      <c r="E12" s="777"/>
      <c r="F12" s="777"/>
    </row>
  </sheetData>
  <mergeCells count="1">
    <mergeCell ref="A1:F1"/>
  </mergeCells>
  <pageMargins left="0.7" right="0.7" top="0.75" bottom="0.75" header="0.3" footer="0.3"/>
  <pageSetup orientation="portrait" horizontalDpi="300" verticalDpi="300"/>
</worksheet>
</file>

<file path=xl/worksheets/sheet68.xml><?xml version="1.0" encoding="utf-8"?>
<worksheet xmlns="http://schemas.openxmlformats.org/spreadsheetml/2006/main" xmlns:r="http://schemas.openxmlformats.org/officeDocument/2006/relationships">
  <sheetPr>
    <tabColor rgb="FFC00000"/>
  </sheetPr>
  <dimension ref="A1:G22"/>
  <sheetViews>
    <sheetView topLeftCell="A7" workbookViewId="0">
      <selection sqref="A1:F22"/>
    </sheetView>
  </sheetViews>
  <sheetFormatPr defaultColWidth="9" defaultRowHeight="12.75"/>
  <cols>
    <col min="1" max="1" width="44.28515625" style="15" customWidth="1"/>
    <col min="2" max="5" width="8.28515625" style="15" customWidth="1"/>
    <col min="6" max="6" width="10.28515625" style="15" customWidth="1"/>
    <col min="7" max="256" width="9.140625" style="15"/>
    <col min="257" max="257" width="44.28515625" style="15" customWidth="1"/>
    <col min="258" max="261" width="8.28515625" style="15" customWidth="1"/>
    <col min="262" max="262" width="10.28515625" style="15" customWidth="1"/>
    <col min="263" max="512" width="9.140625" style="15"/>
    <col min="513" max="513" width="44.28515625" style="15" customWidth="1"/>
    <col min="514" max="517" width="8.28515625" style="15" customWidth="1"/>
    <col min="518" max="518" width="10.28515625" style="15" customWidth="1"/>
    <col min="519" max="768" width="9.140625" style="15"/>
    <col min="769" max="769" width="44.28515625" style="15" customWidth="1"/>
    <col min="770" max="773" width="8.28515625" style="15" customWidth="1"/>
    <col min="774" max="774" width="10.28515625" style="15" customWidth="1"/>
    <col min="775" max="1024" width="9.140625" style="15"/>
    <col min="1025" max="1025" width="44.28515625" style="15" customWidth="1"/>
    <col min="1026" max="1029" width="8.28515625" style="15" customWidth="1"/>
    <col min="1030" max="1030" width="10.28515625" style="15" customWidth="1"/>
    <col min="1031" max="1280" width="9.140625" style="15"/>
    <col min="1281" max="1281" width="44.28515625" style="15" customWidth="1"/>
    <col min="1282" max="1285" width="8.28515625" style="15" customWidth="1"/>
    <col min="1286" max="1286" width="10.28515625" style="15" customWidth="1"/>
    <col min="1287" max="1536" width="9.140625" style="15"/>
    <col min="1537" max="1537" width="44.28515625" style="15" customWidth="1"/>
    <col min="1538" max="1541" width="8.28515625" style="15" customWidth="1"/>
    <col min="1542" max="1542" width="10.28515625" style="15" customWidth="1"/>
    <col min="1543" max="1792" width="9.140625" style="15"/>
    <col min="1793" max="1793" width="44.28515625" style="15" customWidth="1"/>
    <col min="1794" max="1797" width="8.28515625" style="15" customWidth="1"/>
    <col min="1798" max="1798" width="10.28515625" style="15" customWidth="1"/>
    <col min="1799" max="2048" width="9.140625" style="15"/>
    <col min="2049" max="2049" width="44.28515625" style="15" customWidth="1"/>
    <col min="2050" max="2053" width="8.28515625" style="15" customWidth="1"/>
    <col min="2054" max="2054" width="10.28515625" style="15" customWidth="1"/>
    <col min="2055" max="2304" width="9.140625" style="15"/>
    <col min="2305" max="2305" width="44.28515625" style="15" customWidth="1"/>
    <col min="2306" max="2309" width="8.28515625" style="15" customWidth="1"/>
    <col min="2310" max="2310" width="10.28515625" style="15" customWidth="1"/>
    <col min="2311" max="2560" width="9.140625" style="15"/>
    <col min="2561" max="2561" width="44.28515625" style="15" customWidth="1"/>
    <col min="2562" max="2565" width="8.28515625" style="15" customWidth="1"/>
    <col min="2566" max="2566" width="10.28515625" style="15" customWidth="1"/>
    <col min="2567" max="2816" width="9.140625" style="15"/>
    <col min="2817" max="2817" width="44.28515625" style="15" customWidth="1"/>
    <col min="2818" max="2821" width="8.28515625" style="15" customWidth="1"/>
    <col min="2822" max="2822" width="10.28515625" style="15" customWidth="1"/>
    <col min="2823" max="3072" width="9.140625" style="15"/>
    <col min="3073" max="3073" width="44.28515625" style="15" customWidth="1"/>
    <col min="3074" max="3077" width="8.28515625" style="15" customWidth="1"/>
    <col min="3078" max="3078" width="10.28515625" style="15" customWidth="1"/>
    <col min="3079" max="3328" width="9.140625" style="15"/>
    <col min="3329" max="3329" width="44.28515625" style="15" customWidth="1"/>
    <col min="3330" max="3333" width="8.28515625" style="15" customWidth="1"/>
    <col min="3334" max="3334" width="10.28515625" style="15" customWidth="1"/>
    <col min="3335" max="3584" width="9.140625" style="15"/>
    <col min="3585" max="3585" width="44.28515625" style="15" customWidth="1"/>
    <col min="3586" max="3589" width="8.28515625" style="15" customWidth="1"/>
    <col min="3590" max="3590" width="10.28515625" style="15" customWidth="1"/>
    <col min="3591" max="3840" width="9.140625" style="15"/>
    <col min="3841" max="3841" width="44.28515625" style="15" customWidth="1"/>
    <col min="3842" max="3845" width="8.28515625" style="15" customWidth="1"/>
    <col min="3846" max="3846" width="10.28515625" style="15" customWidth="1"/>
    <col min="3847" max="4096" width="9.140625" style="15"/>
    <col min="4097" max="4097" width="44.28515625" style="15" customWidth="1"/>
    <col min="4098" max="4101" width="8.28515625" style="15" customWidth="1"/>
    <col min="4102" max="4102" width="10.28515625" style="15" customWidth="1"/>
    <col min="4103" max="4352" width="9.140625" style="15"/>
    <col min="4353" max="4353" width="44.28515625" style="15" customWidth="1"/>
    <col min="4354" max="4357" width="8.28515625" style="15" customWidth="1"/>
    <col min="4358" max="4358" width="10.28515625" style="15" customWidth="1"/>
    <col min="4359" max="4608" width="9.140625" style="15"/>
    <col min="4609" max="4609" width="44.28515625" style="15" customWidth="1"/>
    <col min="4610" max="4613" width="8.28515625" style="15" customWidth="1"/>
    <col min="4614" max="4614" width="10.28515625" style="15" customWidth="1"/>
    <col min="4615" max="4864" width="9.140625" style="15"/>
    <col min="4865" max="4865" width="44.28515625" style="15" customWidth="1"/>
    <col min="4866" max="4869" width="8.28515625" style="15" customWidth="1"/>
    <col min="4870" max="4870" width="10.28515625" style="15" customWidth="1"/>
    <col min="4871" max="5120" width="9.140625" style="15"/>
    <col min="5121" max="5121" width="44.28515625" style="15" customWidth="1"/>
    <col min="5122" max="5125" width="8.28515625" style="15" customWidth="1"/>
    <col min="5126" max="5126" width="10.28515625" style="15" customWidth="1"/>
    <col min="5127" max="5376" width="9.140625" style="15"/>
    <col min="5377" max="5377" width="44.28515625" style="15" customWidth="1"/>
    <col min="5378" max="5381" width="8.28515625" style="15" customWidth="1"/>
    <col min="5382" max="5382" width="10.28515625" style="15" customWidth="1"/>
    <col min="5383" max="5632" width="9.140625" style="15"/>
    <col min="5633" max="5633" width="44.28515625" style="15" customWidth="1"/>
    <col min="5634" max="5637" width="8.28515625" style="15" customWidth="1"/>
    <col min="5638" max="5638" width="10.28515625" style="15" customWidth="1"/>
    <col min="5639" max="5888" width="9.140625" style="15"/>
    <col min="5889" max="5889" width="44.28515625" style="15" customWidth="1"/>
    <col min="5890" max="5893" width="8.28515625" style="15" customWidth="1"/>
    <col min="5894" max="5894" width="10.28515625" style="15" customWidth="1"/>
    <col min="5895" max="6144" width="9.140625" style="15"/>
    <col min="6145" max="6145" width="44.28515625" style="15" customWidth="1"/>
    <col min="6146" max="6149" width="8.28515625" style="15" customWidth="1"/>
    <col min="6150" max="6150" width="10.28515625" style="15" customWidth="1"/>
    <col min="6151" max="6400" width="9.140625" style="15"/>
    <col min="6401" max="6401" width="44.28515625" style="15" customWidth="1"/>
    <col min="6402" max="6405" width="8.28515625" style="15" customWidth="1"/>
    <col min="6406" max="6406" width="10.28515625" style="15" customWidth="1"/>
    <col min="6407" max="6656" width="9.140625" style="15"/>
    <col min="6657" max="6657" width="44.28515625" style="15" customWidth="1"/>
    <col min="6658" max="6661" width="8.28515625" style="15" customWidth="1"/>
    <col min="6662" max="6662" width="10.28515625" style="15" customWidth="1"/>
    <col min="6663" max="6912" width="9.140625" style="15"/>
    <col min="6913" max="6913" width="44.28515625" style="15" customWidth="1"/>
    <col min="6914" max="6917" width="8.28515625" style="15" customWidth="1"/>
    <col min="6918" max="6918" width="10.28515625" style="15" customWidth="1"/>
    <col min="6919" max="7168" width="9.140625" style="15"/>
    <col min="7169" max="7169" width="44.28515625" style="15" customWidth="1"/>
    <col min="7170" max="7173" width="8.28515625" style="15" customWidth="1"/>
    <col min="7174" max="7174" width="10.28515625" style="15" customWidth="1"/>
    <col min="7175" max="7424" width="9.140625" style="15"/>
    <col min="7425" max="7425" width="44.28515625" style="15" customWidth="1"/>
    <col min="7426" max="7429" width="8.28515625" style="15" customWidth="1"/>
    <col min="7430" max="7430" width="10.28515625" style="15" customWidth="1"/>
    <col min="7431" max="7680" width="9.140625" style="15"/>
    <col min="7681" max="7681" width="44.28515625" style="15" customWidth="1"/>
    <col min="7682" max="7685" width="8.28515625" style="15" customWidth="1"/>
    <col min="7686" max="7686" width="10.28515625" style="15" customWidth="1"/>
    <col min="7687" max="7936" width="9.140625" style="15"/>
    <col min="7937" max="7937" width="44.28515625" style="15" customWidth="1"/>
    <col min="7938" max="7941" width="8.28515625" style="15" customWidth="1"/>
    <col min="7942" max="7942" width="10.28515625" style="15" customWidth="1"/>
    <col min="7943" max="8192" width="9.140625" style="15"/>
    <col min="8193" max="8193" width="44.28515625" style="15" customWidth="1"/>
    <col min="8194" max="8197" width="8.28515625" style="15" customWidth="1"/>
    <col min="8198" max="8198" width="10.28515625" style="15" customWidth="1"/>
    <col min="8199" max="8448" width="9.140625" style="15"/>
    <col min="8449" max="8449" width="44.28515625" style="15" customWidth="1"/>
    <col min="8450" max="8453" width="8.28515625" style="15" customWidth="1"/>
    <col min="8454" max="8454" width="10.28515625" style="15" customWidth="1"/>
    <col min="8455" max="8704" width="9.140625" style="15"/>
    <col min="8705" max="8705" width="44.28515625" style="15" customWidth="1"/>
    <col min="8706" max="8709" width="8.28515625" style="15" customWidth="1"/>
    <col min="8710" max="8710" width="10.28515625" style="15" customWidth="1"/>
    <col min="8711" max="8960" width="9.140625" style="15"/>
    <col min="8961" max="8961" width="44.28515625" style="15" customWidth="1"/>
    <col min="8962" max="8965" width="8.28515625" style="15" customWidth="1"/>
    <col min="8966" max="8966" width="10.28515625" style="15" customWidth="1"/>
    <col min="8967" max="9216" width="9.140625" style="15"/>
    <col min="9217" max="9217" width="44.28515625" style="15" customWidth="1"/>
    <col min="9218" max="9221" width="8.28515625" style="15" customWidth="1"/>
    <col min="9222" max="9222" width="10.28515625" style="15" customWidth="1"/>
    <col min="9223" max="9472" width="9.140625" style="15"/>
    <col min="9473" max="9473" width="44.28515625" style="15" customWidth="1"/>
    <col min="9474" max="9477" width="8.28515625" style="15" customWidth="1"/>
    <col min="9478" max="9478" width="10.28515625" style="15" customWidth="1"/>
    <col min="9479" max="9728" width="9.140625" style="15"/>
    <col min="9729" max="9729" width="44.28515625" style="15" customWidth="1"/>
    <col min="9730" max="9733" width="8.28515625" style="15" customWidth="1"/>
    <col min="9734" max="9734" width="10.28515625" style="15" customWidth="1"/>
    <col min="9735" max="9984" width="9.140625" style="15"/>
    <col min="9985" max="9985" width="44.28515625" style="15" customWidth="1"/>
    <col min="9986" max="9989" width="8.28515625" style="15" customWidth="1"/>
    <col min="9990" max="9990" width="10.28515625" style="15" customWidth="1"/>
    <col min="9991" max="10240" width="9.140625" style="15"/>
    <col min="10241" max="10241" width="44.28515625" style="15" customWidth="1"/>
    <col min="10242" max="10245" width="8.28515625" style="15" customWidth="1"/>
    <col min="10246" max="10246" width="10.28515625" style="15" customWidth="1"/>
    <col min="10247" max="10496" width="9.140625" style="15"/>
    <col min="10497" max="10497" width="44.28515625" style="15" customWidth="1"/>
    <col min="10498" max="10501" width="8.28515625" style="15" customWidth="1"/>
    <col min="10502" max="10502" width="10.28515625" style="15" customWidth="1"/>
    <col min="10503" max="10752" width="9.140625" style="15"/>
    <col min="10753" max="10753" width="44.28515625" style="15" customWidth="1"/>
    <col min="10754" max="10757" width="8.28515625" style="15" customWidth="1"/>
    <col min="10758" max="10758" width="10.28515625" style="15" customWidth="1"/>
    <col min="10759" max="11008" width="9.140625" style="15"/>
    <col min="11009" max="11009" width="44.28515625" style="15" customWidth="1"/>
    <col min="11010" max="11013" width="8.28515625" style="15" customWidth="1"/>
    <col min="11014" max="11014" width="10.28515625" style="15" customWidth="1"/>
    <col min="11015" max="11264" width="9.140625" style="15"/>
    <col min="11265" max="11265" width="44.28515625" style="15" customWidth="1"/>
    <col min="11266" max="11269" width="8.28515625" style="15" customWidth="1"/>
    <col min="11270" max="11270" width="10.28515625" style="15" customWidth="1"/>
    <col min="11271" max="11520" width="9.140625" style="15"/>
    <col min="11521" max="11521" width="44.28515625" style="15" customWidth="1"/>
    <col min="11522" max="11525" width="8.28515625" style="15" customWidth="1"/>
    <col min="11526" max="11526" width="10.28515625" style="15" customWidth="1"/>
    <col min="11527" max="11776" width="9.140625" style="15"/>
    <col min="11777" max="11777" width="44.28515625" style="15" customWidth="1"/>
    <col min="11778" max="11781" width="8.28515625" style="15" customWidth="1"/>
    <col min="11782" max="11782" width="10.28515625" style="15" customWidth="1"/>
    <col min="11783" max="12032" width="9.140625" style="15"/>
    <col min="12033" max="12033" width="44.28515625" style="15" customWidth="1"/>
    <col min="12034" max="12037" width="8.28515625" style="15" customWidth="1"/>
    <col min="12038" max="12038" width="10.28515625" style="15" customWidth="1"/>
    <col min="12039" max="12288" width="9.140625" style="15"/>
    <col min="12289" max="12289" width="44.28515625" style="15" customWidth="1"/>
    <col min="12290" max="12293" width="8.28515625" style="15" customWidth="1"/>
    <col min="12294" max="12294" width="10.28515625" style="15" customWidth="1"/>
    <col min="12295" max="12544" width="9.140625" style="15"/>
    <col min="12545" max="12545" width="44.28515625" style="15" customWidth="1"/>
    <col min="12546" max="12549" width="8.28515625" style="15" customWidth="1"/>
    <col min="12550" max="12550" width="10.28515625" style="15" customWidth="1"/>
    <col min="12551" max="12800" width="9.140625" style="15"/>
    <col min="12801" max="12801" width="44.28515625" style="15" customWidth="1"/>
    <col min="12802" max="12805" width="8.28515625" style="15" customWidth="1"/>
    <col min="12806" max="12806" width="10.28515625" style="15" customWidth="1"/>
    <col min="12807" max="13056" width="9.140625" style="15"/>
    <col min="13057" max="13057" width="44.28515625" style="15" customWidth="1"/>
    <col min="13058" max="13061" width="8.28515625" style="15" customWidth="1"/>
    <col min="13062" max="13062" width="10.28515625" style="15" customWidth="1"/>
    <col min="13063" max="13312" width="9.140625" style="15"/>
    <col min="13313" max="13313" width="44.28515625" style="15" customWidth="1"/>
    <col min="13314" max="13317" width="8.28515625" style="15" customWidth="1"/>
    <col min="13318" max="13318" width="10.28515625" style="15" customWidth="1"/>
    <col min="13319" max="13568" width="9.140625" style="15"/>
    <col min="13569" max="13569" width="44.28515625" style="15" customWidth="1"/>
    <col min="13570" max="13573" width="8.28515625" style="15" customWidth="1"/>
    <col min="13574" max="13574" width="10.28515625" style="15" customWidth="1"/>
    <col min="13575" max="13824" width="9.140625" style="15"/>
    <col min="13825" max="13825" width="44.28515625" style="15" customWidth="1"/>
    <col min="13826" max="13829" width="8.28515625" style="15" customWidth="1"/>
    <col min="13830" max="13830" width="10.28515625" style="15" customWidth="1"/>
    <col min="13831" max="14080" width="9.140625" style="15"/>
    <col min="14081" max="14081" width="44.28515625" style="15" customWidth="1"/>
    <col min="14082" max="14085" width="8.28515625" style="15" customWidth="1"/>
    <col min="14086" max="14086" width="10.28515625" style="15" customWidth="1"/>
    <col min="14087" max="14336" width="9.140625" style="15"/>
    <col min="14337" max="14337" width="44.28515625" style="15" customWidth="1"/>
    <col min="14338" max="14341" width="8.28515625" style="15" customWidth="1"/>
    <col min="14342" max="14342" width="10.28515625" style="15" customWidth="1"/>
    <col min="14343" max="14592" width="9.140625" style="15"/>
    <col min="14593" max="14593" width="44.28515625" style="15" customWidth="1"/>
    <col min="14594" max="14597" width="8.28515625" style="15" customWidth="1"/>
    <col min="14598" max="14598" width="10.28515625" style="15" customWidth="1"/>
    <col min="14599" max="14848" width="9.140625" style="15"/>
    <col min="14849" max="14849" width="44.28515625" style="15" customWidth="1"/>
    <col min="14850" max="14853" width="8.28515625" style="15" customWidth="1"/>
    <col min="14854" max="14854" width="10.28515625" style="15" customWidth="1"/>
    <col min="14855" max="15104" width="9.140625" style="15"/>
    <col min="15105" max="15105" width="44.28515625" style="15" customWidth="1"/>
    <col min="15106" max="15109" width="8.28515625" style="15" customWidth="1"/>
    <col min="15110" max="15110" width="10.28515625" style="15" customWidth="1"/>
    <col min="15111" max="15360" width="9.140625" style="15"/>
    <col min="15361" max="15361" width="44.28515625" style="15" customWidth="1"/>
    <col min="15362" max="15365" width="8.28515625" style="15" customWidth="1"/>
    <col min="15366" max="15366" width="10.28515625" style="15" customWidth="1"/>
    <col min="15367" max="15616" width="9.140625" style="15"/>
    <col min="15617" max="15617" width="44.28515625" style="15" customWidth="1"/>
    <col min="15618" max="15621" width="8.28515625" style="15" customWidth="1"/>
    <col min="15622" max="15622" width="10.28515625" style="15" customWidth="1"/>
    <col min="15623" max="15872" width="9.140625" style="15"/>
    <col min="15873" max="15873" width="44.28515625" style="15" customWidth="1"/>
    <col min="15874" max="15877" width="8.28515625" style="15" customWidth="1"/>
    <col min="15878" max="15878" width="10.28515625" style="15" customWidth="1"/>
    <col min="15879" max="16128" width="9.140625" style="15"/>
    <col min="16129" max="16129" width="44.28515625" style="15" customWidth="1"/>
    <col min="16130" max="16133" width="8.28515625" style="15" customWidth="1"/>
    <col min="16134" max="16134" width="10.28515625" style="15" customWidth="1"/>
    <col min="16135" max="16384" width="9.140625" style="15"/>
  </cols>
  <sheetData>
    <row r="1" spans="1:7" s="13" customFormat="1" ht="15.75">
      <c r="A1" s="874" t="s">
        <v>505</v>
      </c>
      <c r="B1" s="874"/>
      <c r="C1" s="874"/>
      <c r="D1" s="874"/>
      <c r="E1" s="874"/>
      <c r="F1" s="874"/>
      <c r="G1" s="17"/>
    </row>
    <row r="2" spans="1:7" s="13" customFormat="1" ht="15.75">
      <c r="A2" s="18"/>
      <c r="B2" s="16"/>
    </row>
    <row r="3" spans="1:7" ht="25.5">
      <c r="A3" s="19"/>
      <c r="B3" s="20">
        <v>2018</v>
      </c>
      <c r="C3" s="21">
        <v>2019</v>
      </c>
      <c r="D3" s="21">
        <v>2020</v>
      </c>
      <c r="E3" s="21">
        <v>2021</v>
      </c>
      <c r="F3" s="20" t="s">
        <v>173</v>
      </c>
    </row>
    <row r="4" spans="1:7">
      <c r="A4" s="22"/>
      <c r="B4" s="23"/>
      <c r="C4" s="24"/>
      <c r="D4" s="24"/>
      <c r="E4" s="24"/>
      <c r="F4" s="23"/>
    </row>
    <row r="5" spans="1:7" ht="18.75" customHeight="1">
      <c r="A5" s="25" t="s">
        <v>506</v>
      </c>
    </row>
    <row r="6" spans="1:7" s="14" customFormat="1" ht="18.75" customHeight="1">
      <c r="A6" s="26" t="s">
        <v>507</v>
      </c>
      <c r="B6" s="782">
        <v>44</v>
      </c>
      <c r="C6" s="782">
        <v>34</v>
      </c>
      <c r="D6" s="782">
        <v>19</v>
      </c>
      <c r="E6" s="782">
        <v>11</v>
      </c>
      <c r="F6" s="783">
        <v>17</v>
      </c>
    </row>
    <row r="7" spans="1:7" ht="18.75" customHeight="1">
      <c r="A7" s="27" t="s">
        <v>508</v>
      </c>
      <c r="B7" s="780">
        <v>44</v>
      </c>
      <c r="C7" s="780">
        <v>34</v>
      </c>
      <c r="D7" s="780">
        <v>19</v>
      </c>
      <c r="E7" s="780">
        <v>11</v>
      </c>
      <c r="F7" s="778">
        <v>17</v>
      </c>
    </row>
    <row r="8" spans="1:7" ht="18.75" customHeight="1">
      <c r="A8" s="27" t="s">
        <v>509</v>
      </c>
      <c r="B8" s="780"/>
      <c r="C8" s="780"/>
      <c r="D8" s="780"/>
      <c r="E8" s="780"/>
      <c r="F8" s="778"/>
    </row>
    <row r="9" spans="1:7" ht="18.75" customHeight="1">
      <c r="A9" s="27" t="s">
        <v>510</v>
      </c>
      <c r="B9" s="781"/>
      <c r="C9" s="781"/>
      <c r="D9" s="781"/>
      <c r="E9" s="778"/>
      <c r="F9" s="778"/>
    </row>
    <row r="10" spans="1:7" ht="18.75" customHeight="1">
      <c r="A10" s="26" t="s">
        <v>511</v>
      </c>
      <c r="B10" s="784">
        <v>43</v>
      </c>
      <c r="C10" s="784">
        <v>34</v>
      </c>
      <c r="D10" s="784">
        <v>13</v>
      </c>
      <c r="E10" s="783">
        <v>12</v>
      </c>
      <c r="F10" s="783">
        <v>15</v>
      </c>
    </row>
    <row r="11" spans="1:7" ht="18.75" customHeight="1">
      <c r="A11" s="27" t="s">
        <v>508</v>
      </c>
      <c r="B11" s="780">
        <v>43</v>
      </c>
      <c r="C11" s="780">
        <v>34</v>
      </c>
      <c r="D11" s="780">
        <v>13</v>
      </c>
      <c r="E11" s="780">
        <v>12</v>
      </c>
      <c r="F11" s="778">
        <v>15</v>
      </c>
    </row>
    <row r="12" spans="1:7" ht="18.75" customHeight="1">
      <c r="A12" s="27" t="s">
        <v>509</v>
      </c>
      <c r="B12" s="781"/>
      <c r="C12" s="781"/>
      <c r="D12" s="781"/>
      <c r="E12" s="778"/>
      <c r="F12" s="778"/>
    </row>
    <row r="13" spans="1:7" ht="18.75" customHeight="1">
      <c r="A13" s="27" t="s">
        <v>510</v>
      </c>
      <c r="B13" s="780"/>
      <c r="C13" s="780"/>
      <c r="D13" s="780"/>
      <c r="E13" s="780"/>
      <c r="F13" s="778"/>
    </row>
    <row r="14" spans="1:7" ht="18.75" customHeight="1">
      <c r="A14" s="26" t="s">
        <v>512</v>
      </c>
      <c r="B14" s="784">
        <v>17</v>
      </c>
      <c r="C14" s="784">
        <v>6</v>
      </c>
      <c r="D14" s="784">
        <v>6</v>
      </c>
      <c r="E14" s="783">
        <v>2</v>
      </c>
      <c r="F14" s="783">
        <v>5</v>
      </c>
    </row>
    <row r="15" spans="1:7" ht="18.75" customHeight="1">
      <c r="A15" s="27" t="s">
        <v>508</v>
      </c>
      <c r="B15" s="785">
        <v>17</v>
      </c>
      <c r="C15" s="785">
        <v>6</v>
      </c>
      <c r="D15" s="785">
        <v>6</v>
      </c>
      <c r="E15" s="785">
        <v>2</v>
      </c>
      <c r="F15" s="785">
        <v>5</v>
      </c>
    </row>
    <row r="16" spans="1:7" ht="18.75" customHeight="1">
      <c r="A16" s="27" t="s">
        <v>509</v>
      </c>
      <c r="B16" s="779"/>
      <c r="C16" s="779"/>
      <c r="D16" s="779"/>
      <c r="E16" s="779"/>
      <c r="F16" s="779"/>
    </row>
    <row r="17" spans="1:6" s="14" customFormat="1" ht="18.75" customHeight="1">
      <c r="A17" s="27" t="s">
        <v>510</v>
      </c>
      <c r="B17" s="780"/>
      <c r="C17" s="780"/>
      <c r="D17" s="780"/>
      <c r="E17" s="780"/>
      <c r="F17" s="780"/>
    </row>
    <row r="18" spans="1:6" ht="18.75" customHeight="1">
      <c r="A18" s="13" t="s">
        <v>513</v>
      </c>
      <c r="B18" s="778"/>
      <c r="C18" s="778"/>
      <c r="D18" s="778"/>
      <c r="E18" s="778"/>
      <c r="F18" s="778"/>
    </row>
    <row r="19" spans="1:6" ht="18.75" customHeight="1">
      <c r="A19" s="28" t="s">
        <v>514</v>
      </c>
      <c r="B19" s="778">
        <v>1</v>
      </c>
      <c r="C19" s="778">
        <v>1</v>
      </c>
      <c r="D19" s="778">
        <v>4</v>
      </c>
      <c r="E19" s="778"/>
      <c r="F19" s="778">
        <v>1</v>
      </c>
    </row>
    <row r="20" spans="1:6" ht="18.75" customHeight="1">
      <c r="A20" s="28" t="s">
        <v>511</v>
      </c>
      <c r="B20" s="778"/>
      <c r="C20" s="778"/>
      <c r="D20" s="778"/>
      <c r="E20" s="778"/>
      <c r="F20" s="778"/>
    </row>
    <row r="21" spans="1:6" ht="18.75" customHeight="1">
      <c r="A21" s="28" t="s">
        <v>512</v>
      </c>
      <c r="B21" s="778"/>
      <c r="C21" s="778"/>
      <c r="D21" s="778"/>
      <c r="E21" s="778"/>
      <c r="F21" s="778"/>
    </row>
    <row r="22" spans="1:6" ht="18.75" customHeight="1">
      <c r="A22" s="28" t="s">
        <v>515</v>
      </c>
      <c r="B22" s="778">
        <v>70</v>
      </c>
      <c r="C22" s="778">
        <v>70</v>
      </c>
      <c r="D22" s="778">
        <v>724</v>
      </c>
      <c r="E22" s="778"/>
      <c r="F22" s="778">
        <v>511</v>
      </c>
    </row>
  </sheetData>
  <mergeCells count="1">
    <mergeCell ref="A1:F1"/>
  </mergeCells>
  <pageMargins left="0.7" right="0.7" top="0.75" bottom="0.75" header="0.3" footer="0.3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>
  <sheetPr>
    <tabColor rgb="FFC00000"/>
  </sheetPr>
  <dimension ref="A1:J27"/>
  <sheetViews>
    <sheetView workbookViewId="0">
      <selection sqref="A1:G14"/>
    </sheetView>
  </sheetViews>
  <sheetFormatPr defaultColWidth="9" defaultRowHeight="14.25"/>
  <cols>
    <col min="1" max="1" width="4" style="3" customWidth="1"/>
    <col min="2" max="2" width="43.42578125" style="3" customWidth="1"/>
    <col min="3" max="3" width="9.140625" style="3"/>
    <col min="4" max="4" width="8.42578125" style="3" customWidth="1"/>
    <col min="5" max="5" width="9.140625" style="3"/>
    <col min="6" max="6" width="11" style="3" customWidth="1"/>
    <col min="7" max="256" width="9.140625" style="3"/>
    <col min="257" max="257" width="4" style="3" customWidth="1"/>
    <col min="258" max="258" width="43.42578125" style="3" customWidth="1"/>
    <col min="259" max="259" width="9.140625" style="3"/>
    <col min="260" max="260" width="8.42578125" style="3" customWidth="1"/>
    <col min="261" max="261" width="9.140625" style="3"/>
    <col min="262" max="262" width="11" style="3" customWidth="1"/>
    <col min="263" max="512" width="9.140625" style="3"/>
    <col min="513" max="513" width="4" style="3" customWidth="1"/>
    <col min="514" max="514" width="43.42578125" style="3" customWidth="1"/>
    <col min="515" max="515" width="9.140625" style="3"/>
    <col min="516" max="516" width="8.42578125" style="3" customWidth="1"/>
    <col min="517" max="517" width="9.140625" style="3"/>
    <col min="518" max="518" width="11" style="3" customWidth="1"/>
    <col min="519" max="768" width="9.140625" style="3"/>
    <col min="769" max="769" width="4" style="3" customWidth="1"/>
    <col min="770" max="770" width="43.42578125" style="3" customWidth="1"/>
    <col min="771" max="771" width="9.140625" style="3"/>
    <col min="772" max="772" width="8.42578125" style="3" customWidth="1"/>
    <col min="773" max="773" width="9.140625" style="3"/>
    <col min="774" max="774" width="11" style="3" customWidth="1"/>
    <col min="775" max="1024" width="9.140625" style="3"/>
    <col min="1025" max="1025" width="4" style="3" customWidth="1"/>
    <col min="1026" max="1026" width="43.42578125" style="3" customWidth="1"/>
    <col min="1027" max="1027" width="9.140625" style="3"/>
    <col min="1028" max="1028" width="8.42578125" style="3" customWidth="1"/>
    <col min="1029" max="1029" width="9.140625" style="3"/>
    <col min="1030" max="1030" width="11" style="3" customWidth="1"/>
    <col min="1031" max="1280" width="9.140625" style="3"/>
    <col min="1281" max="1281" width="4" style="3" customWidth="1"/>
    <col min="1282" max="1282" width="43.42578125" style="3" customWidth="1"/>
    <col min="1283" max="1283" width="9.140625" style="3"/>
    <col min="1284" max="1284" width="8.42578125" style="3" customWidth="1"/>
    <col min="1285" max="1285" width="9.140625" style="3"/>
    <col min="1286" max="1286" width="11" style="3" customWidth="1"/>
    <col min="1287" max="1536" width="9.140625" style="3"/>
    <col min="1537" max="1537" width="4" style="3" customWidth="1"/>
    <col min="1538" max="1538" width="43.42578125" style="3" customWidth="1"/>
    <col min="1539" max="1539" width="9.140625" style="3"/>
    <col min="1540" max="1540" width="8.42578125" style="3" customWidth="1"/>
    <col min="1541" max="1541" width="9.140625" style="3"/>
    <col min="1542" max="1542" width="11" style="3" customWidth="1"/>
    <col min="1543" max="1792" width="9.140625" style="3"/>
    <col min="1793" max="1793" width="4" style="3" customWidth="1"/>
    <col min="1794" max="1794" width="43.42578125" style="3" customWidth="1"/>
    <col min="1795" max="1795" width="9.140625" style="3"/>
    <col min="1796" max="1796" width="8.42578125" style="3" customWidth="1"/>
    <col min="1797" max="1797" width="9.140625" style="3"/>
    <col min="1798" max="1798" width="11" style="3" customWidth="1"/>
    <col min="1799" max="2048" width="9.140625" style="3"/>
    <col min="2049" max="2049" width="4" style="3" customWidth="1"/>
    <col min="2050" max="2050" width="43.42578125" style="3" customWidth="1"/>
    <col min="2051" max="2051" width="9.140625" style="3"/>
    <col min="2052" max="2052" width="8.42578125" style="3" customWidth="1"/>
    <col min="2053" max="2053" width="9.140625" style="3"/>
    <col min="2054" max="2054" width="11" style="3" customWidth="1"/>
    <col min="2055" max="2304" width="9.140625" style="3"/>
    <col min="2305" max="2305" width="4" style="3" customWidth="1"/>
    <col min="2306" max="2306" width="43.42578125" style="3" customWidth="1"/>
    <col min="2307" max="2307" width="9.140625" style="3"/>
    <col min="2308" max="2308" width="8.42578125" style="3" customWidth="1"/>
    <col min="2309" max="2309" width="9.140625" style="3"/>
    <col min="2310" max="2310" width="11" style="3" customWidth="1"/>
    <col min="2311" max="2560" width="9.140625" style="3"/>
    <col min="2561" max="2561" width="4" style="3" customWidth="1"/>
    <col min="2562" max="2562" width="43.42578125" style="3" customWidth="1"/>
    <col min="2563" max="2563" width="9.140625" style="3"/>
    <col min="2564" max="2564" width="8.42578125" style="3" customWidth="1"/>
    <col min="2565" max="2565" width="9.140625" style="3"/>
    <col min="2566" max="2566" width="11" style="3" customWidth="1"/>
    <col min="2567" max="2816" width="9.140625" style="3"/>
    <col min="2817" max="2817" width="4" style="3" customWidth="1"/>
    <col min="2818" max="2818" width="43.42578125" style="3" customWidth="1"/>
    <col min="2819" max="2819" width="9.140625" style="3"/>
    <col min="2820" max="2820" width="8.42578125" style="3" customWidth="1"/>
    <col min="2821" max="2821" width="9.140625" style="3"/>
    <col min="2822" max="2822" width="11" style="3" customWidth="1"/>
    <col min="2823" max="3072" width="9.140625" style="3"/>
    <col min="3073" max="3073" width="4" style="3" customWidth="1"/>
    <col min="3074" max="3074" width="43.42578125" style="3" customWidth="1"/>
    <col min="3075" max="3075" width="9.140625" style="3"/>
    <col min="3076" max="3076" width="8.42578125" style="3" customWidth="1"/>
    <col min="3077" max="3077" width="9.140625" style="3"/>
    <col min="3078" max="3078" width="11" style="3" customWidth="1"/>
    <col min="3079" max="3328" width="9.140625" style="3"/>
    <col min="3329" max="3329" width="4" style="3" customWidth="1"/>
    <col min="3330" max="3330" width="43.42578125" style="3" customWidth="1"/>
    <col min="3331" max="3331" width="9.140625" style="3"/>
    <col min="3332" max="3332" width="8.42578125" style="3" customWidth="1"/>
    <col min="3333" max="3333" width="9.140625" style="3"/>
    <col min="3334" max="3334" width="11" style="3" customWidth="1"/>
    <col min="3335" max="3584" width="9.140625" style="3"/>
    <col min="3585" max="3585" width="4" style="3" customWidth="1"/>
    <col min="3586" max="3586" width="43.42578125" style="3" customWidth="1"/>
    <col min="3587" max="3587" width="9.140625" style="3"/>
    <col min="3588" max="3588" width="8.42578125" style="3" customWidth="1"/>
    <col min="3589" max="3589" width="9.140625" style="3"/>
    <col min="3590" max="3590" width="11" style="3" customWidth="1"/>
    <col min="3591" max="3840" width="9.140625" style="3"/>
    <col min="3841" max="3841" width="4" style="3" customWidth="1"/>
    <col min="3842" max="3842" width="43.42578125" style="3" customWidth="1"/>
    <col min="3843" max="3843" width="9.140625" style="3"/>
    <col min="3844" max="3844" width="8.42578125" style="3" customWidth="1"/>
    <col min="3845" max="3845" width="9.140625" style="3"/>
    <col min="3846" max="3846" width="11" style="3" customWidth="1"/>
    <col min="3847" max="4096" width="9.140625" style="3"/>
    <col min="4097" max="4097" width="4" style="3" customWidth="1"/>
    <col min="4098" max="4098" width="43.42578125" style="3" customWidth="1"/>
    <col min="4099" max="4099" width="9.140625" style="3"/>
    <col min="4100" max="4100" width="8.42578125" style="3" customWidth="1"/>
    <col min="4101" max="4101" width="9.140625" style="3"/>
    <col min="4102" max="4102" width="11" style="3" customWidth="1"/>
    <col min="4103" max="4352" width="9.140625" style="3"/>
    <col min="4353" max="4353" width="4" style="3" customWidth="1"/>
    <col min="4354" max="4354" width="43.42578125" style="3" customWidth="1"/>
    <col min="4355" max="4355" width="9.140625" style="3"/>
    <col min="4356" max="4356" width="8.42578125" style="3" customWidth="1"/>
    <col min="4357" max="4357" width="9.140625" style="3"/>
    <col min="4358" max="4358" width="11" style="3" customWidth="1"/>
    <col min="4359" max="4608" width="9.140625" style="3"/>
    <col min="4609" max="4609" width="4" style="3" customWidth="1"/>
    <col min="4610" max="4610" width="43.42578125" style="3" customWidth="1"/>
    <col min="4611" max="4611" width="9.140625" style="3"/>
    <col min="4612" max="4612" width="8.42578125" style="3" customWidth="1"/>
    <col min="4613" max="4613" width="9.140625" style="3"/>
    <col min="4614" max="4614" width="11" style="3" customWidth="1"/>
    <col min="4615" max="4864" width="9.140625" style="3"/>
    <col min="4865" max="4865" width="4" style="3" customWidth="1"/>
    <col min="4866" max="4866" width="43.42578125" style="3" customWidth="1"/>
    <col min="4867" max="4867" width="9.140625" style="3"/>
    <col min="4868" max="4868" width="8.42578125" style="3" customWidth="1"/>
    <col min="4869" max="4869" width="9.140625" style="3"/>
    <col min="4870" max="4870" width="11" style="3" customWidth="1"/>
    <col min="4871" max="5120" width="9.140625" style="3"/>
    <col min="5121" max="5121" width="4" style="3" customWidth="1"/>
    <col min="5122" max="5122" width="43.42578125" style="3" customWidth="1"/>
    <col min="5123" max="5123" width="9.140625" style="3"/>
    <col min="5124" max="5124" width="8.42578125" style="3" customWidth="1"/>
    <col min="5125" max="5125" width="9.140625" style="3"/>
    <col min="5126" max="5126" width="11" style="3" customWidth="1"/>
    <col min="5127" max="5376" width="9.140625" style="3"/>
    <col min="5377" max="5377" width="4" style="3" customWidth="1"/>
    <col min="5378" max="5378" width="43.42578125" style="3" customWidth="1"/>
    <col min="5379" max="5379" width="9.140625" style="3"/>
    <col min="5380" max="5380" width="8.42578125" style="3" customWidth="1"/>
    <col min="5381" max="5381" width="9.140625" style="3"/>
    <col min="5382" max="5382" width="11" style="3" customWidth="1"/>
    <col min="5383" max="5632" width="9.140625" style="3"/>
    <col min="5633" max="5633" width="4" style="3" customWidth="1"/>
    <col min="5634" max="5634" width="43.42578125" style="3" customWidth="1"/>
    <col min="5635" max="5635" width="9.140625" style="3"/>
    <col min="5636" max="5636" width="8.42578125" style="3" customWidth="1"/>
    <col min="5637" max="5637" width="9.140625" style="3"/>
    <col min="5638" max="5638" width="11" style="3" customWidth="1"/>
    <col min="5639" max="5888" width="9.140625" style="3"/>
    <col min="5889" max="5889" width="4" style="3" customWidth="1"/>
    <col min="5890" max="5890" width="43.42578125" style="3" customWidth="1"/>
    <col min="5891" max="5891" width="9.140625" style="3"/>
    <col min="5892" max="5892" width="8.42578125" style="3" customWidth="1"/>
    <col min="5893" max="5893" width="9.140625" style="3"/>
    <col min="5894" max="5894" width="11" style="3" customWidth="1"/>
    <col min="5895" max="6144" width="9.140625" style="3"/>
    <col min="6145" max="6145" width="4" style="3" customWidth="1"/>
    <col min="6146" max="6146" width="43.42578125" style="3" customWidth="1"/>
    <col min="6147" max="6147" width="9.140625" style="3"/>
    <col min="6148" max="6148" width="8.42578125" style="3" customWidth="1"/>
    <col min="6149" max="6149" width="9.140625" style="3"/>
    <col min="6150" max="6150" width="11" style="3" customWidth="1"/>
    <col min="6151" max="6400" width="9.140625" style="3"/>
    <col min="6401" max="6401" width="4" style="3" customWidth="1"/>
    <col min="6402" max="6402" width="43.42578125" style="3" customWidth="1"/>
    <col min="6403" max="6403" width="9.140625" style="3"/>
    <col min="6404" max="6404" width="8.42578125" style="3" customWidth="1"/>
    <col min="6405" max="6405" width="9.140625" style="3"/>
    <col min="6406" max="6406" width="11" style="3" customWidth="1"/>
    <col min="6407" max="6656" width="9.140625" style="3"/>
    <col min="6657" max="6657" width="4" style="3" customWidth="1"/>
    <col min="6658" max="6658" width="43.42578125" style="3" customWidth="1"/>
    <col min="6659" max="6659" width="9.140625" style="3"/>
    <col min="6660" max="6660" width="8.42578125" style="3" customWidth="1"/>
    <col min="6661" max="6661" width="9.140625" style="3"/>
    <col min="6662" max="6662" width="11" style="3" customWidth="1"/>
    <col min="6663" max="6912" width="9.140625" style="3"/>
    <col min="6913" max="6913" width="4" style="3" customWidth="1"/>
    <col min="6914" max="6914" width="43.42578125" style="3" customWidth="1"/>
    <col min="6915" max="6915" width="9.140625" style="3"/>
    <col min="6916" max="6916" width="8.42578125" style="3" customWidth="1"/>
    <col min="6917" max="6917" width="9.140625" style="3"/>
    <col min="6918" max="6918" width="11" style="3" customWidth="1"/>
    <col min="6919" max="7168" width="9.140625" style="3"/>
    <col min="7169" max="7169" width="4" style="3" customWidth="1"/>
    <col min="7170" max="7170" width="43.42578125" style="3" customWidth="1"/>
    <col min="7171" max="7171" width="9.140625" style="3"/>
    <col min="7172" max="7172" width="8.42578125" style="3" customWidth="1"/>
    <col min="7173" max="7173" width="9.140625" style="3"/>
    <col min="7174" max="7174" width="11" style="3" customWidth="1"/>
    <col min="7175" max="7424" width="9.140625" style="3"/>
    <col min="7425" max="7425" width="4" style="3" customWidth="1"/>
    <col min="7426" max="7426" width="43.42578125" style="3" customWidth="1"/>
    <col min="7427" max="7427" width="9.140625" style="3"/>
    <col min="7428" max="7428" width="8.42578125" style="3" customWidth="1"/>
    <col min="7429" max="7429" width="9.140625" style="3"/>
    <col min="7430" max="7430" width="11" style="3" customWidth="1"/>
    <col min="7431" max="7680" width="9.140625" style="3"/>
    <col min="7681" max="7681" width="4" style="3" customWidth="1"/>
    <col min="7682" max="7682" width="43.42578125" style="3" customWidth="1"/>
    <col min="7683" max="7683" width="9.140625" style="3"/>
    <col min="7684" max="7684" width="8.42578125" style="3" customWidth="1"/>
    <col min="7685" max="7685" width="9.140625" style="3"/>
    <col min="7686" max="7686" width="11" style="3" customWidth="1"/>
    <col min="7687" max="7936" width="9.140625" style="3"/>
    <col min="7937" max="7937" width="4" style="3" customWidth="1"/>
    <col min="7938" max="7938" width="43.42578125" style="3" customWidth="1"/>
    <col min="7939" max="7939" width="9.140625" style="3"/>
    <col min="7940" max="7940" width="8.42578125" style="3" customWidth="1"/>
    <col min="7941" max="7941" width="9.140625" style="3"/>
    <col min="7942" max="7942" width="11" style="3" customWidth="1"/>
    <col min="7943" max="8192" width="9.140625" style="3"/>
    <col min="8193" max="8193" width="4" style="3" customWidth="1"/>
    <col min="8194" max="8194" width="43.42578125" style="3" customWidth="1"/>
    <col min="8195" max="8195" width="9.140625" style="3"/>
    <col min="8196" max="8196" width="8.42578125" style="3" customWidth="1"/>
    <col min="8197" max="8197" width="9.140625" style="3"/>
    <col min="8198" max="8198" width="11" style="3" customWidth="1"/>
    <col min="8199" max="8448" width="9.140625" style="3"/>
    <col min="8449" max="8449" width="4" style="3" customWidth="1"/>
    <col min="8450" max="8450" width="43.42578125" style="3" customWidth="1"/>
    <col min="8451" max="8451" width="9.140625" style="3"/>
    <col min="8452" max="8452" width="8.42578125" style="3" customWidth="1"/>
    <col min="8453" max="8453" width="9.140625" style="3"/>
    <col min="8454" max="8454" width="11" style="3" customWidth="1"/>
    <col min="8455" max="8704" width="9.140625" style="3"/>
    <col min="8705" max="8705" width="4" style="3" customWidth="1"/>
    <col min="8706" max="8706" width="43.42578125" style="3" customWidth="1"/>
    <col min="8707" max="8707" width="9.140625" style="3"/>
    <col min="8708" max="8708" width="8.42578125" style="3" customWidth="1"/>
    <col min="8709" max="8709" width="9.140625" style="3"/>
    <col min="8710" max="8710" width="11" style="3" customWidth="1"/>
    <col min="8711" max="8960" width="9.140625" style="3"/>
    <col min="8961" max="8961" width="4" style="3" customWidth="1"/>
    <col min="8962" max="8962" width="43.42578125" style="3" customWidth="1"/>
    <col min="8963" max="8963" width="9.140625" style="3"/>
    <col min="8964" max="8964" width="8.42578125" style="3" customWidth="1"/>
    <col min="8965" max="8965" width="9.140625" style="3"/>
    <col min="8966" max="8966" width="11" style="3" customWidth="1"/>
    <col min="8967" max="9216" width="9.140625" style="3"/>
    <col min="9217" max="9217" width="4" style="3" customWidth="1"/>
    <col min="9218" max="9218" width="43.42578125" style="3" customWidth="1"/>
    <col min="9219" max="9219" width="9.140625" style="3"/>
    <col min="9220" max="9220" width="8.42578125" style="3" customWidth="1"/>
    <col min="9221" max="9221" width="9.140625" style="3"/>
    <col min="9222" max="9222" width="11" style="3" customWidth="1"/>
    <col min="9223" max="9472" width="9.140625" style="3"/>
    <col min="9473" max="9473" width="4" style="3" customWidth="1"/>
    <col min="9474" max="9474" width="43.42578125" style="3" customWidth="1"/>
    <col min="9475" max="9475" width="9.140625" style="3"/>
    <col min="9476" max="9476" width="8.42578125" style="3" customWidth="1"/>
    <col min="9477" max="9477" width="9.140625" style="3"/>
    <col min="9478" max="9478" width="11" style="3" customWidth="1"/>
    <col min="9479" max="9728" width="9.140625" style="3"/>
    <col min="9729" max="9729" width="4" style="3" customWidth="1"/>
    <col min="9730" max="9730" width="43.42578125" style="3" customWidth="1"/>
    <col min="9731" max="9731" width="9.140625" style="3"/>
    <col min="9732" max="9732" width="8.42578125" style="3" customWidth="1"/>
    <col min="9733" max="9733" width="9.140625" style="3"/>
    <col min="9734" max="9734" width="11" style="3" customWidth="1"/>
    <col min="9735" max="9984" width="9.140625" style="3"/>
    <col min="9985" max="9985" width="4" style="3" customWidth="1"/>
    <col min="9986" max="9986" width="43.42578125" style="3" customWidth="1"/>
    <col min="9987" max="9987" width="9.140625" style="3"/>
    <col min="9988" max="9988" width="8.42578125" style="3" customWidth="1"/>
    <col min="9989" max="9989" width="9.140625" style="3"/>
    <col min="9990" max="9990" width="11" style="3" customWidth="1"/>
    <col min="9991" max="10240" width="9.140625" style="3"/>
    <col min="10241" max="10241" width="4" style="3" customWidth="1"/>
    <col min="10242" max="10242" width="43.42578125" style="3" customWidth="1"/>
    <col min="10243" max="10243" width="9.140625" style="3"/>
    <col min="10244" max="10244" width="8.42578125" style="3" customWidth="1"/>
    <col min="10245" max="10245" width="9.140625" style="3"/>
    <col min="10246" max="10246" width="11" style="3" customWidth="1"/>
    <col min="10247" max="10496" width="9.140625" style="3"/>
    <col min="10497" max="10497" width="4" style="3" customWidth="1"/>
    <col min="10498" max="10498" width="43.42578125" style="3" customWidth="1"/>
    <col min="10499" max="10499" width="9.140625" style="3"/>
    <col min="10500" max="10500" width="8.42578125" style="3" customWidth="1"/>
    <col min="10501" max="10501" width="9.140625" style="3"/>
    <col min="10502" max="10502" width="11" style="3" customWidth="1"/>
    <col min="10503" max="10752" width="9.140625" style="3"/>
    <col min="10753" max="10753" width="4" style="3" customWidth="1"/>
    <col min="10754" max="10754" width="43.42578125" style="3" customWidth="1"/>
    <col min="10755" max="10755" width="9.140625" style="3"/>
    <col min="10756" max="10756" width="8.42578125" style="3" customWidth="1"/>
    <col min="10757" max="10757" width="9.140625" style="3"/>
    <col min="10758" max="10758" width="11" style="3" customWidth="1"/>
    <col min="10759" max="11008" width="9.140625" style="3"/>
    <col min="11009" max="11009" width="4" style="3" customWidth="1"/>
    <col min="11010" max="11010" width="43.42578125" style="3" customWidth="1"/>
    <col min="11011" max="11011" width="9.140625" style="3"/>
    <col min="11012" max="11012" width="8.42578125" style="3" customWidth="1"/>
    <col min="11013" max="11013" width="9.140625" style="3"/>
    <col min="11014" max="11014" width="11" style="3" customWidth="1"/>
    <col min="11015" max="11264" width="9.140625" style="3"/>
    <col min="11265" max="11265" width="4" style="3" customWidth="1"/>
    <col min="11266" max="11266" width="43.42578125" style="3" customWidth="1"/>
    <col min="11267" max="11267" width="9.140625" style="3"/>
    <col min="11268" max="11268" width="8.42578125" style="3" customWidth="1"/>
    <col min="11269" max="11269" width="9.140625" style="3"/>
    <col min="11270" max="11270" width="11" style="3" customWidth="1"/>
    <col min="11271" max="11520" width="9.140625" style="3"/>
    <col min="11521" max="11521" width="4" style="3" customWidth="1"/>
    <col min="11522" max="11522" width="43.42578125" style="3" customWidth="1"/>
    <col min="11523" max="11523" width="9.140625" style="3"/>
    <col min="11524" max="11524" width="8.42578125" style="3" customWidth="1"/>
    <col min="11525" max="11525" width="9.140625" style="3"/>
    <col min="11526" max="11526" width="11" style="3" customWidth="1"/>
    <col min="11527" max="11776" width="9.140625" style="3"/>
    <col min="11777" max="11777" width="4" style="3" customWidth="1"/>
    <col min="11778" max="11778" width="43.42578125" style="3" customWidth="1"/>
    <col min="11779" max="11779" width="9.140625" style="3"/>
    <col min="11780" max="11780" width="8.42578125" style="3" customWidth="1"/>
    <col min="11781" max="11781" width="9.140625" style="3"/>
    <col min="11782" max="11782" width="11" style="3" customWidth="1"/>
    <col min="11783" max="12032" width="9.140625" style="3"/>
    <col min="12033" max="12033" width="4" style="3" customWidth="1"/>
    <col min="12034" max="12034" width="43.42578125" style="3" customWidth="1"/>
    <col min="12035" max="12035" width="9.140625" style="3"/>
    <col min="12036" max="12036" width="8.42578125" style="3" customWidth="1"/>
    <col min="12037" max="12037" width="9.140625" style="3"/>
    <col min="12038" max="12038" width="11" style="3" customWidth="1"/>
    <col min="12039" max="12288" width="9.140625" style="3"/>
    <col min="12289" max="12289" width="4" style="3" customWidth="1"/>
    <col min="12290" max="12290" width="43.42578125" style="3" customWidth="1"/>
    <col min="12291" max="12291" width="9.140625" style="3"/>
    <col min="12292" max="12292" width="8.42578125" style="3" customWidth="1"/>
    <col min="12293" max="12293" width="9.140625" style="3"/>
    <col min="12294" max="12294" width="11" style="3" customWidth="1"/>
    <col min="12295" max="12544" width="9.140625" style="3"/>
    <col min="12545" max="12545" width="4" style="3" customWidth="1"/>
    <col min="12546" max="12546" width="43.42578125" style="3" customWidth="1"/>
    <col min="12547" max="12547" width="9.140625" style="3"/>
    <col min="12548" max="12548" width="8.42578125" style="3" customWidth="1"/>
    <col min="12549" max="12549" width="9.140625" style="3"/>
    <col min="12550" max="12550" width="11" style="3" customWidth="1"/>
    <col min="12551" max="12800" width="9.140625" style="3"/>
    <col min="12801" max="12801" width="4" style="3" customWidth="1"/>
    <col min="12802" max="12802" width="43.42578125" style="3" customWidth="1"/>
    <col min="12803" max="12803" width="9.140625" style="3"/>
    <col min="12804" max="12804" width="8.42578125" style="3" customWidth="1"/>
    <col min="12805" max="12805" width="9.140625" style="3"/>
    <col min="12806" max="12806" width="11" style="3" customWidth="1"/>
    <col min="12807" max="13056" width="9.140625" style="3"/>
    <col min="13057" max="13057" width="4" style="3" customWidth="1"/>
    <col min="13058" max="13058" width="43.42578125" style="3" customWidth="1"/>
    <col min="13059" max="13059" width="9.140625" style="3"/>
    <col min="13060" max="13060" width="8.42578125" style="3" customWidth="1"/>
    <col min="13061" max="13061" width="9.140625" style="3"/>
    <col min="13062" max="13062" width="11" style="3" customWidth="1"/>
    <col min="13063" max="13312" width="9.140625" style="3"/>
    <col min="13313" max="13313" width="4" style="3" customWidth="1"/>
    <col min="13314" max="13314" width="43.42578125" style="3" customWidth="1"/>
    <col min="13315" max="13315" width="9.140625" style="3"/>
    <col min="13316" max="13316" width="8.42578125" style="3" customWidth="1"/>
    <col min="13317" max="13317" width="9.140625" style="3"/>
    <col min="13318" max="13318" width="11" style="3" customWidth="1"/>
    <col min="13319" max="13568" width="9.140625" style="3"/>
    <col min="13569" max="13569" width="4" style="3" customWidth="1"/>
    <col min="13570" max="13570" width="43.42578125" style="3" customWidth="1"/>
    <col min="13571" max="13571" width="9.140625" style="3"/>
    <col min="13572" max="13572" width="8.42578125" style="3" customWidth="1"/>
    <col min="13573" max="13573" width="9.140625" style="3"/>
    <col min="13574" max="13574" width="11" style="3" customWidth="1"/>
    <col min="13575" max="13824" width="9.140625" style="3"/>
    <col min="13825" max="13825" width="4" style="3" customWidth="1"/>
    <col min="13826" max="13826" width="43.42578125" style="3" customWidth="1"/>
    <col min="13827" max="13827" width="9.140625" style="3"/>
    <col min="13828" max="13828" width="8.42578125" style="3" customWidth="1"/>
    <col min="13829" max="13829" width="9.140625" style="3"/>
    <col min="13830" max="13830" width="11" style="3" customWidth="1"/>
    <col min="13831" max="14080" width="9.140625" style="3"/>
    <col min="14081" max="14081" width="4" style="3" customWidth="1"/>
    <col min="14082" max="14082" width="43.42578125" style="3" customWidth="1"/>
    <col min="14083" max="14083" width="9.140625" style="3"/>
    <col min="14084" max="14084" width="8.42578125" style="3" customWidth="1"/>
    <col min="14085" max="14085" width="9.140625" style="3"/>
    <col min="14086" max="14086" width="11" style="3" customWidth="1"/>
    <col min="14087" max="14336" width="9.140625" style="3"/>
    <col min="14337" max="14337" width="4" style="3" customWidth="1"/>
    <col min="14338" max="14338" width="43.42578125" style="3" customWidth="1"/>
    <col min="14339" max="14339" width="9.140625" style="3"/>
    <col min="14340" max="14340" width="8.42578125" style="3" customWidth="1"/>
    <col min="14341" max="14341" width="9.140625" style="3"/>
    <col min="14342" max="14342" width="11" style="3" customWidth="1"/>
    <col min="14343" max="14592" width="9.140625" style="3"/>
    <col min="14593" max="14593" width="4" style="3" customWidth="1"/>
    <col min="14594" max="14594" width="43.42578125" style="3" customWidth="1"/>
    <col min="14595" max="14595" width="9.140625" style="3"/>
    <col min="14596" max="14596" width="8.42578125" style="3" customWidth="1"/>
    <col min="14597" max="14597" width="9.140625" style="3"/>
    <col min="14598" max="14598" width="11" style="3" customWidth="1"/>
    <col min="14599" max="14848" width="9.140625" style="3"/>
    <col min="14849" max="14849" width="4" style="3" customWidth="1"/>
    <col min="14850" max="14850" width="43.42578125" style="3" customWidth="1"/>
    <col min="14851" max="14851" width="9.140625" style="3"/>
    <col min="14852" max="14852" width="8.42578125" style="3" customWidth="1"/>
    <col min="14853" max="14853" width="9.140625" style="3"/>
    <col min="14854" max="14854" width="11" style="3" customWidth="1"/>
    <col min="14855" max="15104" width="9.140625" style="3"/>
    <col min="15105" max="15105" width="4" style="3" customWidth="1"/>
    <col min="15106" max="15106" width="43.42578125" style="3" customWidth="1"/>
    <col min="15107" max="15107" width="9.140625" style="3"/>
    <col min="15108" max="15108" width="8.42578125" style="3" customWidth="1"/>
    <col min="15109" max="15109" width="9.140625" style="3"/>
    <col min="15110" max="15110" width="11" style="3" customWidth="1"/>
    <col min="15111" max="15360" width="9.140625" style="3"/>
    <col min="15361" max="15361" width="4" style="3" customWidth="1"/>
    <col min="15362" max="15362" width="43.42578125" style="3" customWidth="1"/>
    <col min="15363" max="15363" width="9.140625" style="3"/>
    <col min="15364" max="15364" width="8.42578125" style="3" customWidth="1"/>
    <col min="15365" max="15365" width="9.140625" style="3"/>
    <col min="15366" max="15366" width="11" style="3" customWidth="1"/>
    <col min="15367" max="15616" width="9.140625" style="3"/>
    <col min="15617" max="15617" width="4" style="3" customWidth="1"/>
    <col min="15618" max="15618" width="43.42578125" style="3" customWidth="1"/>
    <col min="15619" max="15619" width="9.140625" style="3"/>
    <col min="15620" max="15620" width="8.42578125" style="3" customWidth="1"/>
    <col min="15621" max="15621" width="9.140625" style="3"/>
    <col min="15622" max="15622" width="11" style="3" customWidth="1"/>
    <col min="15623" max="15872" width="9.140625" style="3"/>
    <col min="15873" max="15873" width="4" style="3" customWidth="1"/>
    <col min="15874" max="15874" width="43.42578125" style="3" customWidth="1"/>
    <col min="15875" max="15875" width="9.140625" style="3"/>
    <col min="15876" max="15876" width="8.42578125" style="3" customWidth="1"/>
    <col min="15877" max="15877" width="9.140625" style="3"/>
    <col min="15878" max="15878" width="11" style="3" customWidth="1"/>
    <col min="15879" max="16128" width="9.140625" style="3"/>
    <col min="16129" max="16129" width="4" style="3" customWidth="1"/>
    <col min="16130" max="16130" width="43.42578125" style="3" customWidth="1"/>
    <col min="16131" max="16131" width="9.140625" style="3"/>
    <col min="16132" max="16132" width="8.42578125" style="3" customWidth="1"/>
    <col min="16133" max="16133" width="9.140625" style="3"/>
    <col min="16134" max="16134" width="11" style="3" customWidth="1"/>
    <col min="16135" max="16384" width="9.140625" style="3"/>
  </cols>
  <sheetData>
    <row r="1" spans="1:9" s="1" customFormat="1" ht="19.5" customHeight="1">
      <c r="A1" s="876" t="s">
        <v>516</v>
      </c>
      <c r="B1" s="876"/>
      <c r="C1" s="876"/>
      <c r="D1" s="876"/>
      <c r="E1" s="876"/>
      <c r="F1" s="876"/>
      <c r="G1" s="876"/>
    </row>
    <row r="2" spans="1:9" ht="19.5" customHeight="1">
      <c r="A2" s="4"/>
      <c r="B2" s="4"/>
    </row>
    <row r="3" spans="1:9" ht="25.5">
      <c r="C3" s="347">
        <v>2018</v>
      </c>
      <c r="D3" s="347">
        <v>2019</v>
      </c>
      <c r="E3" s="347">
        <v>2020</v>
      </c>
      <c r="F3" s="347">
        <v>2021</v>
      </c>
      <c r="G3" s="347" t="s">
        <v>173</v>
      </c>
    </row>
    <row r="4" spans="1:9" ht="8.25" customHeight="1"/>
    <row r="5" spans="1:9" ht="19.5" customHeight="1">
      <c r="A5" s="5" t="s">
        <v>517</v>
      </c>
      <c r="B5" s="2"/>
      <c r="C5" s="786"/>
      <c r="D5" s="786"/>
      <c r="E5" s="786"/>
      <c r="F5" s="786"/>
      <c r="G5" s="786"/>
    </row>
    <row r="6" spans="1:9" ht="19.5" customHeight="1">
      <c r="A6" s="2"/>
      <c r="B6" s="6" t="s">
        <v>518</v>
      </c>
      <c r="C6" s="786"/>
      <c r="D6" s="786"/>
      <c r="E6" s="787"/>
      <c r="F6" s="786"/>
      <c r="G6" s="786"/>
    </row>
    <row r="7" spans="1:9" ht="19.5" customHeight="1">
      <c r="A7" s="2"/>
      <c r="B7" s="6" t="s">
        <v>519</v>
      </c>
      <c r="C7" s="786"/>
      <c r="D7" s="788"/>
      <c r="E7" s="789"/>
      <c r="F7" s="786"/>
      <c r="G7" s="786"/>
    </row>
    <row r="8" spans="1:9" ht="19.5" customHeight="1">
      <c r="A8" s="9" t="s">
        <v>520</v>
      </c>
      <c r="B8" s="10"/>
      <c r="C8" s="786"/>
      <c r="D8" s="788"/>
      <c r="E8" s="789"/>
      <c r="F8" s="786"/>
      <c r="G8" s="786"/>
    </row>
    <row r="9" spans="1:9" ht="19.5" customHeight="1">
      <c r="A9" s="2"/>
      <c r="B9" s="6" t="s">
        <v>521</v>
      </c>
      <c r="C9" s="790">
        <v>28</v>
      </c>
      <c r="D9" s="790">
        <v>8</v>
      </c>
      <c r="E9" s="790">
        <v>15</v>
      </c>
      <c r="F9" s="790">
        <v>2</v>
      </c>
      <c r="G9" s="790">
        <v>7</v>
      </c>
    </row>
    <row r="10" spans="1:9" ht="19.5" customHeight="1">
      <c r="A10" s="2"/>
      <c r="B10" s="6" t="s">
        <v>522</v>
      </c>
      <c r="C10" s="790">
        <v>31</v>
      </c>
      <c r="D10" s="790">
        <v>71</v>
      </c>
      <c r="E10" s="790">
        <v>101</v>
      </c>
      <c r="F10" s="790">
        <v>8</v>
      </c>
      <c r="G10" s="790">
        <v>3</v>
      </c>
      <c r="H10" s="384"/>
    </row>
    <row r="11" spans="1:9" ht="19.5" customHeight="1">
      <c r="A11" s="9" t="s">
        <v>523</v>
      </c>
      <c r="B11" s="10"/>
      <c r="C11" s="786"/>
      <c r="D11" s="788"/>
      <c r="E11" s="786"/>
      <c r="F11" s="786"/>
      <c r="G11" s="786"/>
    </row>
    <row r="12" spans="1:9" ht="19.5" customHeight="1">
      <c r="A12" s="2"/>
      <c r="B12" s="6" t="s">
        <v>524</v>
      </c>
      <c r="C12" s="786"/>
      <c r="D12" s="786"/>
      <c r="E12" s="786"/>
      <c r="F12" s="786"/>
      <c r="G12" s="786"/>
    </row>
    <row r="13" spans="1:9" ht="19.5" customHeight="1">
      <c r="A13" s="2"/>
      <c r="B13" s="6" t="s">
        <v>525</v>
      </c>
      <c r="C13" s="786"/>
      <c r="D13" s="789"/>
      <c r="E13" s="786"/>
      <c r="F13" s="786"/>
      <c r="G13" s="786"/>
      <c r="I13" s="7"/>
    </row>
    <row r="14" spans="1:9" ht="19.5" customHeight="1">
      <c r="A14" s="5" t="s">
        <v>526</v>
      </c>
      <c r="B14" s="2"/>
      <c r="C14" s="786">
        <v>0.4</v>
      </c>
      <c r="D14" s="786">
        <v>0.23</v>
      </c>
      <c r="E14" s="786">
        <v>0.43</v>
      </c>
      <c r="F14" s="786">
        <v>0.15</v>
      </c>
      <c r="G14" s="786">
        <v>0.3</v>
      </c>
      <c r="I14" s="8"/>
    </row>
    <row r="15" spans="1:9" ht="19.5" customHeight="1">
      <c r="A15" s="12"/>
      <c r="B15" s="6"/>
      <c r="C15" s="383"/>
      <c r="D15" s="383"/>
      <c r="E15" s="382"/>
      <c r="F15" s="382"/>
      <c r="G15" s="382"/>
      <c r="I15" s="8"/>
    </row>
    <row r="16" spans="1:9" ht="6.75" customHeight="1">
      <c r="A16" s="4"/>
      <c r="B16" s="4"/>
      <c r="C16" s="4"/>
      <c r="D16" s="4"/>
      <c r="E16" s="4"/>
      <c r="F16" s="4"/>
      <c r="G16" s="4"/>
      <c r="I16" s="11"/>
    </row>
    <row r="17" spans="1:10" s="2" customFormat="1" ht="16.5" customHeight="1"/>
    <row r="18" spans="1:10" s="2" customFormat="1" ht="16.5" customHeight="1">
      <c r="B18" s="3"/>
    </row>
    <row r="19" spans="1:10" ht="19.5" customHeight="1">
      <c r="A19" s="2"/>
    </row>
    <row r="20" spans="1:10" ht="19.5" customHeight="1">
      <c r="A20" s="875"/>
      <c r="B20" s="875"/>
      <c r="E20" s="11"/>
      <c r="F20" s="7"/>
      <c r="G20" s="8"/>
      <c r="H20" s="8"/>
      <c r="I20" s="8"/>
      <c r="J20" s="11"/>
    </row>
    <row r="21" spans="1:10" ht="19.5" customHeight="1">
      <c r="A21" s="875"/>
      <c r="B21" s="875"/>
    </row>
    <row r="22" spans="1:10" ht="19.5" customHeight="1"/>
    <row r="23" spans="1:10" ht="19.5" customHeight="1"/>
    <row r="24" spans="1:10" ht="19.5" customHeight="1"/>
    <row r="25" spans="1:10" ht="19.5" customHeight="1"/>
    <row r="26" spans="1:10" ht="19.5" customHeight="1"/>
    <row r="27" spans="1:10" ht="19.5" customHeight="1"/>
  </sheetData>
  <mergeCells count="3">
    <mergeCell ref="A20:B20"/>
    <mergeCell ref="A21:B21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D22"/>
  <sheetViews>
    <sheetView topLeftCell="A7" workbookViewId="0">
      <selection sqref="A1:D21"/>
    </sheetView>
  </sheetViews>
  <sheetFormatPr defaultColWidth="9" defaultRowHeight="15.95" customHeight="1"/>
  <cols>
    <col min="1" max="1" width="31.85546875" customWidth="1"/>
    <col min="2" max="2" width="14.140625" customWidth="1"/>
    <col min="3" max="3" width="21.140625" customWidth="1"/>
    <col min="4" max="4" width="19" customWidth="1"/>
  </cols>
  <sheetData>
    <row r="1" spans="1:4" ht="20.100000000000001" customHeight="1">
      <c r="A1" s="819" t="s">
        <v>655</v>
      </c>
      <c r="B1" s="816"/>
      <c r="C1" s="816"/>
      <c r="D1" s="816"/>
    </row>
    <row r="2" spans="1:4" ht="20.100000000000001" customHeight="1">
      <c r="A2" s="51"/>
      <c r="B2" s="51"/>
      <c r="C2" s="51"/>
      <c r="D2" s="51"/>
    </row>
    <row r="3" spans="1:4" ht="20.100000000000001" customHeight="1">
      <c r="B3" s="70" t="s">
        <v>176</v>
      </c>
      <c r="C3" s="70" t="s">
        <v>177</v>
      </c>
      <c r="D3" s="70" t="s">
        <v>178</v>
      </c>
    </row>
    <row r="4" spans="1:4" ht="20.100000000000001" customHeight="1">
      <c r="B4" s="72" t="s">
        <v>647</v>
      </c>
      <c r="C4" s="72" t="s">
        <v>179</v>
      </c>
      <c r="D4" s="72" t="s">
        <v>648</v>
      </c>
    </row>
    <row r="5" spans="1:4" ht="20.100000000000001" customHeight="1"/>
    <row r="6" spans="1:4" ht="20.100000000000001" customHeight="1">
      <c r="A6" s="481" t="s">
        <v>174</v>
      </c>
      <c r="B6" s="564">
        <f>SUM(B7:B22)</f>
        <v>484.50349999999992</v>
      </c>
      <c r="C6" s="562">
        <f>SUM(C7:C22)</f>
        <v>186956</v>
      </c>
      <c r="D6" s="563">
        <f>C6/B6</f>
        <v>385.87130949518433</v>
      </c>
    </row>
    <row r="7" spans="1:4" ht="20.100000000000001" customHeight="1">
      <c r="A7" t="s">
        <v>102</v>
      </c>
      <c r="B7" s="565">
        <v>14.9444</v>
      </c>
      <c r="C7" s="265">
        <v>8044</v>
      </c>
      <c r="D7" s="55">
        <f>C7/B7</f>
        <v>538.26182382698539</v>
      </c>
    </row>
    <row r="8" spans="1:4" ht="20.100000000000001" customHeight="1">
      <c r="A8" t="s">
        <v>103</v>
      </c>
      <c r="B8" s="565">
        <v>12.265899999999998</v>
      </c>
      <c r="C8" s="265">
        <v>8068</v>
      </c>
      <c r="D8" s="55">
        <f t="shared" ref="D8:D21" si="0">C8/B8</f>
        <v>657.75850121067356</v>
      </c>
    </row>
    <row r="9" spans="1:4" ht="20.100000000000001" customHeight="1">
      <c r="A9" t="s">
        <v>104</v>
      </c>
      <c r="B9" s="565">
        <v>14.6669</v>
      </c>
      <c r="C9" s="265">
        <v>6167</v>
      </c>
      <c r="D9" s="55">
        <f t="shared" si="0"/>
        <v>420.47058342253644</v>
      </c>
    </row>
    <row r="10" spans="1:4" ht="20.100000000000001" customHeight="1">
      <c r="A10" t="s">
        <v>105</v>
      </c>
      <c r="B10" s="565">
        <v>16.924400000000002</v>
      </c>
      <c r="C10" s="265">
        <v>8294</v>
      </c>
      <c r="D10" s="55">
        <f t="shared" si="0"/>
        <v>490.06168608636045</v>
      </c>
    </row>
    <row r="11" spans="1:4" ht="20.100000000000001" customHeight="1">
      <c r="A11" t="s">
        <v>106</v>
      </c>
      <c r="B11" s="565">
        <v>22.113299999999999</v>
      </c>
      <c r="C11" s="265">
        <v>13038</v>
      </c>
      <c r="D11" s="55">
        <f t="shared" si="0"/>
        <v>589.59992402762146</v>
      </c>
    </row>
    <row r="12" spans="1:4" ht="20.100000000000001" customHeight="1">
      <c r="A12" t="s">
        <v>107</v>
      </c>
      <c r="B12" s="565">
        <v>25.7392</v>
      </c>
      <c r="C12" s="265">
        <v>15653</v>
      </c>
      <c r="D12" s="55">
        <f t="shared" si="0"/>
        <v>608.13855908497544</v>
      </c>
    </row>
    <row r="13" spans="1:4" ht="20.100000000000001" customHeight="1">
      <c r="A13" t="s">
        <v>108</v>
      </c>
      <c r="B13" s="565">
        <v>33.512799999999999</v>
      </c>
      <c r="C13" s="265">
        <v>16736</v>
      </c>
      <c r="D13" s="55">
        <f t="shared" si="0"/>
        <v>499.39127736267938</v>
      </c>
    </row>
    <row r="14" spans="1:4" ht="20.100000000000001" customHeight="1">
      <c r="A14" t="s">
        <v>109</v>
      </c>
      <c r="B14" s="565">
        <v>23.603000000000002</v>
      </c>
      <c r="C14" s="265">
        <v>8376</v>
      </c>
      <c r="D14" s="55">
        <f t="shared" si="0"/>
        <v>354.87014362581027</v>
      </c>
    </row>
    <row r="15" spans="1:4" ht="20.100000000000001" customHeight="1">
      <c r="A15" t="s">
        <v>110</v>
      </c>
      <c r="B15" s="565">
        <v>38.252099999999999</v>
      </c>
      <c r="C15" s="265">
        <v>19955</v>
      </c>
      <c r="D15" s="55">
        <f t="shared" si="0"/>
        <v>521.67070566060431</v>
      </c>
    </row>
    <row r="16" spans="1:4" ht="20.100000000000001" customHeight="1">
      <c r="A16" t="s">
        <v>111</v>
      </c>
      <c r="B16" s="565">
        <v>49.3429</v>
      </c>
      <c r="C16" s="265">
        <v>15420</v>
      </c>
      <c r="D16" s="55">
        <f t="shared" si="0"/>
        <v>312.5069665544587</v>
      </c>
    </row>
    <row r="17" spans="1:4" ht="20.100000000000001" customHeight="1">
      <c r="A17" t="s">
        <v>112</v>
      </c>
      <c r="B17" s="565">
        <v>49.856300000000005</v>
      </c>
      <c r="C17" s="265">
        <v>16574</v>
      </c>
      <c r="D17" s="55">
        <f t="shared" si="0"/>
        <v>332.43541939534219</v>
      </c>
    </row>
    <row r="18" spans="1:4" ht="20.100000000000001" customHeight="1">
      <c r="A18" t="s">
        <v>113</v>
      </c>
      <c r="B18" s="565">
        <v>54.313500000000005</v>
      </c>
      <c r="C18" s="265">
        <v>15618</v>
      </c>
      <c r="D18" s="55">
        <f t="shared" si="0"/>
        <v>287.55281836007617</v>
      </c>
    </row>
    <row r="19" spans="1:4" ht="15.95" customHeight="1">
      <c r="A19" s="75" t="s">
        <v>114</v>
      </c>
      <c r="B19" s="565">
        <v>43.088000000000001</v>
      </c>
      <c r="C19" s="265">
        <v>12986</v>
      </c>
      <c r="D19" s="55">
        <f t="shared" si="0"/>
        <v>301.38321574452283</v>
      </c>
    </row>
    <row r="20" spans="1:4" ht="15.95" customHeight="1">
      <c r="A20" s="75" t="s">
        <v>115</v>
      </c>
      <c r="B20" s="565">
        <v>56.589100000000002</v>
      </c>
      <c r="C20" s="265">
        <v>13686</v>
      </c>
      <c r="D20" s="55">
        <f t="shared" si="0"/>
        <v>241.84869524343026</v>
      </c>
    </row>
    <row r="21" spans="1:4" ht="15.95" customHeight="1">
      <c r="A21" t="s">
        <v>116</v>
      </c>
      <c r="B21" s="565">
        <v>29.291700000000002</v>
      </c>
      <c r="C21" s="265">
        <v>8341</v>
      </c>
      <c r="D21" s="55">
        <f t="shared" si="0"/>
        <v>284.75643270960711</v>
      </c>
    </row>
    <row r="22" spans="1:4" ht="15.95" customHeight="1">
      <c r="B22" s="264"/>
      <c r="C22" s="264"/>
    </row>
  </sheetData>
  <mergeCells count="1">
    <mergeCell ref="A1:D1"/>
  </mergeCells>
  <pageMargins left="0.75" right="0.5" top="0.75" bottom="0.75" header="0.5" footer="0.25"/>
  <pageSetup paperSize="9" orientation="portrait"/>
  <headerFooter alignWithMargins="0">
    <oddFooter>&amp;C&amp;11&amp;P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</sheetPr>
  <dimension ref="A1:I129"/>
  <sheetViews>
    <sheetView topLeftCell="A7" workbookViewId="0">
      <selection sqref="A1:E22"/>
    </sheetView>
  </sheetViews>
  <sheetFormatPr defaultColWidth="9" defaultRowHeight="12.75"/>
  <cols>
    <col min="1" max="1" width="2.5703125" style="245" customWidth="1"/>
    <col min="2" max="2" width="33.28515625" style="245" customWidth="1"/>
    <col min="3" max="3" width="13.28515625" style="245" customWidth="1"/>
    <col min="4" max="4" width="14.28515625" style="245" customWidth="1"/>
    <col min="5" max="5" width="22.5703125" style="245" customWidth="1"/>
    <col min="6" max="6" width="10" style="245" customWidth="1"/>
    <col min="7" max="256" width="9.140625" style="245"/>
    <col min="257" max="257" width="2.5703125" style="245" customWidth="1"/>
    <col min="258" max="258" width="33.28515625" style="245" customWidth="1"/>
    <col min="259" max="259" width="13.28515625" style="245" customWidth="1"/>
    <col min="260" max="260" width="14.28515625" style="245" customWidth="1"/>
    <col min="261" max="261" width="22.5703125" style="245" customWidth="1"/>
    <col min="262" max="262" width="2.42578125" style="245" customWidth="1"/>
    <col min="263" max="512" width="9.140625" style="245"/>
    <col min="513" max="513" width="2.5703125" style="245" customWidth="1"/>
    <col min="514" max="514" width="33.28515625" style="245" customWidth="1"/>
    <col min="515" max="515" width="13.28515625" style="245" customWidth="1"/>
    <col min="516" max="516" width="14.28515625" style="245" customWidth="1"/>
    <col min="517" max="517" width="22.5703125" style="245" customWidth="1"/>
    <col min="518" max="518" width="2.42578125" style="245" customWidth="1"/>
    <col min="519" max="768" width="9.140625" style="245"/>
    <col min="769" max="769" width="2.5703125" style="245" customWidth="1"/>
    <col min="770" max="770" width="33.28515625" style="245" customWidth="1"/>
    <col min="771" max="771" width="13.28515625" style="245" customWidth="1"/>
    <col min="772" max="772" width="14.28515625" style="245" customWidth="1"/>
    <col min="773" max="773" width="22.5703125" style="245" customWidth="1"/>
    <col min="774" max="774" width="2.42578125" style="245" customWidth="1"/>
    <col min="775" max="1024" width="9.140625" style="245"/>
    <col min="1025" max="1025" width="2.5703125" style="245" customWidth="1"/>
    <col min="1026" max="1026" width="33.28515625" style="245" customWidth="1"/>
    <col min="1027" max="1027" width="13.28515625" style="245" customWidth="1"/>
    <col min="1028" max="1028" width="14.28515625" style="245" customWidth="1"/>
    <col min="1029" max="1029" width="22.5703125" style="245" customWidth="1"/>
    <col min="1030" max="1030" width="2.42578125" style="245" customWidth="1"/>
    <col min="1031" max="1280" width="9.140625" style="245"/>
    <col min="1281" max="1281" width="2.5703125" style="245" customWidth="1"/>
    <col min="1282" max="1282" width="33.28515625" style="245" customWidth="1"/>
    <col min="1283" max="1283" width="13.28515625" style="245" customWidth="1"/>
    <col min="1284" max="1284" width="14.28515625" style="245" customWidth="1"/>
    <col min="1285" max="1285" width="22.5703125" style="245" customWidth="1"/>
    <col min="1286" max="1286" width="2.42578125" style="245" customWidth="1"/>
    <col min="1287" max="1536" width="9.140625" style="245"/>
    <col min="1537" max="1537" width="2.5703125" style="245" customWidth="1"/>
    <col min="1538" max="1538" width="33.28515625" style="245" customWidth="1"/>
    <col min="1539" max="1539" width="13.28515625" style="245" customWidth="1"/>
    <col min="1540" max="1540" width="14.28515625" style="245" customWidth="1"/>
    <col min="1541" max="1541" width="22.5703125" style="245" customWidth="1"/>
    <col min="1542" max="1542" width="2.42578125" style="245" customWidth="1"/>
    <col min="1543" max="1792" width="9.140625" style="245"/>
    <col min="1793" max="1793" width="2.5703125" style="245" customWidth="1"/>
    <col min="1794" max="1794" width="33.28515625" style="245" customWidth="1"/>
    <col min="1795" max="1795" width="13.28515625" style="245" customWidth="1"/>
    <col min="1796" max="1796" width="14.28515625" style="245" customWidth="1"/>
    <col min="1797" max="1797" width="22.5703125" style="245" customWidth="1"/>
    <col min="1798" max="1798" width="2.42578125" style="245" customWidth="1"/>
    <col min="1799" max="2048" width="9.140625" style="245"/>
    <col min="2049" max="2049" width="2.5703125" style="245" customWidth="1"/>
    <col min="2050" max="2050" width="33.28515625" style="245" customWidth="1"/>
    <col min="2051" max="2051" width="13.28515625" style="245" customWidth="1"/>
    <col min="2052" max="2052" width="14.28515625" style="245" customWidth="1"/>
    <col min="2053" max="2053" width="22.5703125" style="245" customWidth="1"/>
    <col min="2054" max="2054" width="2.42578125" style="245" customWidth="1"/>
    <col min="2055" max="2304" width="9.140625" style="245"/>
    <col min="2305" max="2305" width="2.5703125" style="245" customWidth="1"/>
    <col min="2306" max="2306" width="33.28515625" style="245" customWidth="1"/>
    <col min="2307" max="2307" width="13.28515625" style="245" customWidth="1"/>
    <col min="2308" max="2308" width="14.28515625" style="245" customWidth="1"/>
    <col min="2309" max="2309" width="22.5703125" style="245" customWidth="1"/>
    <col min="2310" max="2310" width="2.42578125" style="245" customWidth="1"/>
    <col min="2311" max="2560" width="9.140625" style="245"/>
    <col min="2561" max="2561" width="2.5703125" style="245" customWidth="1"/>
    <col min="2562" max="2562" width="33.28515625" style="245" customWidth="1"/>
    <col min="2563" max="2563" width="13.28515625" style="245" customWidth="1"/>
    <col min="2564" max="2564" width="14.28515625" style="245" customWidth="1"/>
    <col min="2565" max="2565" width="22.5703125" style="245" customWidth="1"/>
    <col min="2566" max="2566" width="2.42578125" style="245" customWidth="1"/>
    <col min="2567" max="2816" width="9.140625" style="245"/>
    <col min="2817" max="2817" width="2.5703125" style="245" customWidth="1"/>
    <col min="2818" max="2818" width="33.28515625" style="245" customWidth="1"/>
    <col min="2819" max="2819" width="13.28515625" style="245" customWidth="1"/>
    <col min="2820" max="2820" width="14.28515625" style="245" customWidth="1"/>
    <col min="2821" max="2821" width="22.5703125" style="245" customWidth="1"/>
    <col min="2822" max="2822" width="2.42578125" style="245" customWidth="1"/>
    <col min="2823" max="3072" width="9.140625" style="245"/>
    <col min="3073" max="3073" width="2.5703125" style="245" customWidth="1"/>
    <col min="3074" max="3074" width="33.28515625" style="245" customWidth="1"/>
    <col min="3075" max="3075" width="13.28515625" style="245" customWidth="1"/>
    <col min="3076" max="3076" width="14.28515625" style="245" customWidth="1"/>
    <col min="3077" max="3077" width="22.5703125" style="245" customWidth="1"/>
    <col min="3078" max="3078" width="2.42578125" style="245" customWidth="1"/>
    <col min="3079" max="3328" width="9.140625" style="245"/>
    <col min="3329" max="3329" width="2.5703125" style="245" customWidth="1"/>
    <col min="3330" max="3330" width="33.28515625" style="245" customWidth="1"/>
    <col min="3331" max="3331" width="13.28515625" style="245" customWidth="1"/>
    <col min="3332" max="3332" width="14.28515625" style="245" customWidth="1"/>
    <col min="3333" max="3333" width="22.5703125" style="245" customWidth="1"/>
    <col min="3334" max="3334" width="2.42578125" style="245" customWidth="1"/>
    <col min="3335" max="3584" width="9.140625" style="245"/>
    <col min="3585" max="3585" width="2.5703125" style="245" customWidth="1"/>
    <col min="3586" max="3586" width="33.28515625" style="245" customWidth="1"/>
    <col min="3587" max="3587" width="13.28515625" style="245" customWidth="1"/>
    <col min="3588" max="3588" width="14.28515625" style="245" customWidth="1"/>
    <col min="3589" max="3589" width="22.5703125" style="245" customWidth="1"/>
    <col min="3590" max="3590" width="2.42578125" style="245" customWidth="1"/>
    <col min="3591" max="3840" width="9.140625" style="245"/>
    <col min="3841" max="3841" width="2.5703125" style="245" customWidth="1"/>
    <col min="3842" max="3842" width="33.28515625" style="245" customWidth="1"/>
    <col min="3843" max="3843" width="13.28515625" style="245" customWidth="1"/>
    <col min="3844" max="3844" width="14.28515625" style="245" customWidth="1"/>
    <col min="3845" max="3845" width="22.5703125" style="245" customWidth="1"/>
    <col min="3846" max="3846" width="2.42578125" style="245" customWidth="1"/>
    <col min="3847" max="4096" width="9.140625" style="245"/>
    <col min="4097" max="4097" width="2.5703125" style="245" customWidth="1"/>
    <col min="4098" max="4098" width="33.28515625" style="245" customWidth="1"/>
    <col min="4099" max="4099" width="13.28515625" style="245" customWidth="1"/>
    <col min="4100" max="4100" width="14.28515625" style="245" customWidth="1"/>
    <col min="4101" max="4101" width="22.5703125" style="245" customWidth="1"/>
    <col min="4102" max="4102" width="2.42578125" style="245" customWidth="1"/>
    <col min="4103" max="4352" width="9.140625" style="245"/>
    <col min="4353" max="4353" width="2.5703125" style="245" customWidth="1"/>
    <col min="4354" max="4354" width="33.28515625" style="245" customWidth="1"/>
    <col min="4355" max="4355" width="13.28515625" style="245" customWidth="1"/>
    <col min="4356" max="4356" width="14.28515625" style="245" customWidth="1"/>
    <col min="4357" max="4357" width="22.5703125" style="245" customWidth="1"/>
    <col min="4358" max="4358" width="2.42578125" style="245" customWidth="1"/>
    <col min="4359" max="4608" width="9.140625" style="245"/>
    <col min="4609" max="4609" width="2.5703125" style="245" customWidth="1"/>
    <col min="4610" max="4610" width="33.28515625" style="245" customWidth="1"/>
    <col min="4611" max="4611" width="13.28515625" style="245" customWidth="1"/>
    <col min="4612" max="4612" width="14.28515625" style="245" customWidth="1"/>
    <col min="4613" max="4613" width="22.5703125" style="245" customWidth="1"/>
    <col min="4614" max="4614" width="2.42578125" style="245" customWidth="1"/>
    <col min="4615" max="4864" width="9.140625" style="245"/>
    <col min="4865" max="4865" width="2.5703125" style="245" customWidth="1"/>
    <col min="4866" max="4866" width="33.28515625" style="245" customWidth="1"/>
    <col min="4867" max="4867" width="13.28515625" style="245" customWidth="1"/>
    <col min="4868" max="4868" width="14.28515625" style="245" customWidth="1"/>
    <col min="4869" max="4869" width="22.5703125" style="245" customWidth="1"/>
    <col min="4870" max="4870" width="2.42578125" style="245" customWidth="1"/>
    <col min="4871" max="5120" width="9.140625" style="245"/>
    <col min="5121" max="5121" width="2.5703125" style="245" customWidth="1"/>
    <col min="5122" max="5122" width="33.28515625" style="245" customWidth="1"/>
    <col min="5123" max="5123" width="13.28515625" style="245" customWidth="1"/>
    <col min="5124" max="5124" width="14.28515625" style="245" customWidth="1"/>
    <col min="5125" max="5125" width="22.5703125" style="245" customWidth="1"/>
    <col min="5126" max="5126" width="2.42578125" style="245" customWidth="1"/>
    <col min="5127" max="5376" width="9.140625" style="245"/>
    <col min="5377" max="5377" width="2.5703125" style="245" customWidth="1"/>
    <col min="5378" max="5378" width="33.28515625" style="245" customWidth="1"/>
    <col min="5379" max="5379" width="13.28515625" style="245" customWidth="1"/>
    <col min="5380" max="5380" width="14.28515625" style="245" customWidth="1"/>
    <col min="5381" max="5381" width="22.5703125" style="245" customWidth="1"/>
    <col min="5382" max="5382" width="2.42578125" style="245" customWidth="1"/>
    <col min="5383" max="5632" width="9.140625" style="245"/>
    <col min="5633" max="5633" width="2.5703125" style="245" customWidth="1"/>
    <col min="5634" max="5634" width="33.28515625" style="245" customWidth="1"/>
    <col min="5635" max="5635" width="13.28515625" style="245" customWidth="1"/>
    <col min="5636" max="5636" width="14.28515625" style="245" customWidth="1"/>
    <col min="5637" max="5637" width="22.5703125" style="245" customWidth="1"/>
    <col min="5638" max="5638" width="2.42578125" style="245" customWidth="1"/>
    <col min="5639" max="5888" width="9.140625" style="245"/>
    <col min="5889" max="5889" width="2.5703125" style="245" customWidth="1"/>
    <col min="5890" max="5890" width="33.28515625" style="245" customWidth="1"/>
    <col min="5891" max="5891" width="13.28515625" style="245" customWidth="1"/>
    <col min="5892" max="5892" width="14.28515625" style="245" customWidth="1"/>
    <col min="5893" max="5893" width="22.5703125" style="245" customWidth="1"/>
    <col min="5894" max="5894" width="2.42578125" style="245" customWidth="1"/>
    <col min="5895" max="6144" width="9.140625" style="245"/>
    <col min="6145" max="6145" width="2.5703125" style="245" customWidth="1"/>
    <col min="6146" max="6146" width="33.28515625" style="245" customWidth="1"/>
    <col min="6147" max="6147" width="13.28515625" style="245" customWidth="1"/>
    <col min="6148" max="6148" width="14.28515625" style="245" customWidth="1"/>
    <col min="6149" max="6149" width="22.5703125" style="245" customWidth="1"/>
    <col min="6150" max="6150" width="2.42578125" style="245" customWidth="1"/>
    <col min="6151" max="6400" width="9.140625" style="245"/>
    <col min="6401" max="6401" width="2.5703125" style="245" customWidth="1"/>
    <col min="6402" max="6402" width="33.28515625" style="245" customWidth="1"/>
    <col min="6403" max="6403" width="13.28515625" style="245" customWidth="1"/>
    <col min="6404" max="6404" width="14.28515625" style="245" customWidth="1"/>
    <col min="6405" max="6405" width="22.5703125" style="245" customWidth="1"/>
    <col min="6406" max="6406" width="2.42578125" style="245" customWidth="1"/>
    <col min="6407" max="6656" width="9.140625" style="245"/>
    <col min="6657" max="6657" width="2.5703125" style="245" customWidth="1"/>
    <col min="6658" max="6658" width="33.28515625" style="245" customWidth="1"/>
    <col min="6659" max="6659" width="13.28515625" style="245" customWidth="1"/>
    <col min="6660" max="6660" width="14.28515625" style="245" customWidth="1"/>
    <col min="6661" max="6661" width="22.5703125" style="245" customWidth="1"/>
    <col min="6662" max="6662" width="2.42578125" style="245" customWidth="1"/>
    <col min="6663" max="6912" width="9.140625" style="245"/>
    <col min="6913" max="6913" width="2.5703125" style="245" customWidth="1"/>
    <col min="6914" max="6914" width="33.28515625" style="245" customWidth="1"/>
    <col min="6915" max="6915" width="13.28515625" style="245" customWidth="1"/>
    <col min="6916" max="6916" width="14.28515625" style="245" customWidth="1"/>
    <col min="6917" max="6917" width="22.5703125" style="245" customWidth="1"/>
    <col min="6918" max="6918" width="2.42578125" style="245" customWidth="1"/>
    <col min="6919" max="7168" width="9.140625" style="245"/>
    <col min="7169" max="7169" width="2.5703125" style="245" customWidth="1"/>
    <col min="7170" max="7170" width="33.28515625" style="245" customWidth="1"/>
    <col min="7171" max="7171" width="13.28515625" style="245" customWidth="1"/>
    <col min="7172" max="7172" width="14.28515625" style="245" customWidth="1"/>
    <col min="7173" max="7173" width="22.5703125" style="245" customWidth="1"/>
    <col min="7174" max="7174" width="2.42578125" style="245" customWidth="1"/>
    <col min="7175" max="7424" width="9.140625" style="245"/>
    <col min="7425" max="7425" width="2.5703125" style="245" customWidth="1"/>
    <col min="7426" max="7426" width="33.28515625" style="245" customWidth="1"/>
    <col min="7427" max="7427" width="13.28515625" style="245" customWidth="1"/>
    <col min="7428" max="7428" width="14.28515625" style="245" customWidth="1"/>
    <col min="7429" max="7429" width="22.5703125" style="245" customWidth="1"/>
    <col min="7430" max="7430" width="2.42578125" style="245" customWidth="1"/>
    <col min="7431" max="7680" width="9.140625" style="245"/>
    <col min="7681" max="7681" width="2.5703125" style="245" customWidth="1"/>
    <col min="7682" max="7682" width="33.28515625" style="245" customWidth="1"/>
    <col min="7683" max="7683" width="13.28515625" style="245" customWidth="1"/>
    <col min="7684" max="7684" width="14.28515625" style="245" customWidth="1"/>
    <col min="7685" max="7685" width="22.5703125" style="245" customWidth="1"/>
    <col min="7686" max="7686" width="2.42578125" style="245" customWidth="1"/>
    <col min="7687" max="7936" width="9.140625" style="245"/>
    <col min="7937" max="7937" width="2.5703125" style="245" customWidth="1"/>
    <col min="7938" max="7938" width="33.28515625" style="245" customWidth="1"/>
    <col min="7939" max="7939" width="13.28515625" style="245" customWidth="1"/>
    <col min="7940" max="7940" width="14.28515625" style="245" customWidth="1"/>
    <col min="7941" max="7941" width="22.5703125" style="245" customWidth="1"/>
    <col min="7942" max="7942" width="2.42578125" style="245" customWidth="1"/>
    <col min="7943" max="8192" width="9.140625" style="245"/>
    <col min="8193" max="8193" width="2.5703125" style="245" customWidth="1"/>
    <col min="8194" max="8194" width="33.28515625" style="245" customWidth="1"/>
    <col min="8195" max="8195" width="13.28515625" style="245" customWidth="1"/>
    <col min="8196" max="8196" width="14.28515625" style="245" customWidth="1"/>
    <col min="8197" max="8197" width="22.5703125" style="245" customWidth="1"/>
    <col min="8198" max="8198" width="2.42578125" style="245" customWidth="1"/>
    <col min="8199" max="8448" width="9.140625" style="245"/>
    <col min="8449" max="8449" width="2.5703125" style="245" customWidth="1"/>
    <col min="8450" max="8450" width="33.28515625" style="245" customWidth="1"/>
    <col min="8451" max="8451" width="13.28515625" style="245" customWidth="1"/>
    <col min="8452" max="8452" width="14.28515625" style="245" customWidth="1"/>
    <col min="8453" max="8453" width="22.5703125" style="245" customWidth="1"/>
    <col min="8454" max="8454" width="2.42578125" style="245" customWidth="1"/>
    <col min="8455" max="8704" width="9.140625" style="245"/>
    <col min="8705" max="8705" width="2.5703125" style="245" customWidth="1"/>
    <col min="8706" max="8706" width="33.28515625" style="245" customWidth="1"/>
    <col min="8707" max="8707" width="13.28515625" style="245" customWidth="1"/>
    <col min="8708" max="8708" width="14.28515625" style="245" customWidth="1"/>
    <col min="8709" max="8709" width="22.5703125" style="245" customWidth="1"/>
    <col min="8710" max="8710" width="2.42578125" style="245" customWidth="1"/>
    <col min="8711" max="8960" width="9.140625" style="245"/>
    <col min="8961" max="8961" width="2.5703125" style="245" customWidth="1"/>
    <col min="8962" max="8962" width="33.28515625" style="245" customWidth="1"/>
    <col min="8963" max="8963" width="13.28515625" style="245" customWidth="1"/>
    <col min="8964" max="8964" width="14.28515625" style="245" customWidth="1"/>
    <col min="8965" max="8965" width="22.5703125" style="245" customWidth="1"/>
    <col min="8966" max="8966" width="2.42578125" style="245" customWidth="1"/>
    <col min="8967" max="9216" width="9.140625" style="245"/>
    <col min="9217" max="9217" width="2.5703125" style="245" customWidth="1"/>
    <col min="9218" max="9218" width="33.28515625" style="245" customWidth="1"/>
    <col min="9219" max="9219" width="13.28515625" style="245" customWidth="1"/>
    <col min="9220" max="9220" width="14.28515625" style="245" customWidth="1"/>
    <col min="9221" max="9221" width="22.5703125" style="245" customWidth="1"/>
    <col min="9222" max="9222" width="2.42578125" style="245" customWidth="1"/>
    <col min="9223" max="9472" width="9.140625" style="245"/>
    <col min="9473" max="9473" width="2.5703125" style="245" customWidth="1"/>
    <col min="9474" max="9474" width="33.28515625" style="245" customWidth="1"/>
    <col min="9475" max="9475" width="13.28515625" style="245" customWidth="1"/>
    <col min="9476" max="9476" width="14.28515625" style="245" customWidth="1"/>
    <col min="9477" max="9477" width="22.5703125" style="245" customWidth="1"/>
    <col min="9478" max="9478" width="2.42578125" style="245" customWidth="1"/>
    <col min="9479" max="9728" width="9.140625" style="245"/>
    <col min="9729" max="9729" width="2.5703125" style="245" customWidth="1"/>
    <col min="9730" max="9730" width="33.28515625" style="245" customWidth="1"/>
    <col min="9731" max="9731" width="13.28515625" style="245" customWidth="1"/>
    <col min="9732" max="9732" width="14.28515625" style="245" customWidth="1"/>
    <col min="9733" max="9733" width="22.5703125" style="245" customWidth="1"/>
    <col min="9734" max="9734" width="2.42578125" style="245" customWidth="1"/>
    <col min="9735" max="9984" width="9.140625" style="245"/>
    <col min="9985" max="9985" width="2.5703125" style="245" customWidth="1"/>
    <col min="9986" max="9986" width="33.28515625" style="245" customWidth="1"/>
    <col min="9987" max="9987" width="13.28515625" style="245" customWidth="1"/>
    <col min="9988" max="9988" width="14.28515625" style="245" customWidth="1"/>
    <col min="9989" max="9989" width="22.5703125" style="245" customWidth="1"/>
    <col min="9990" max="9990" width="2.42578125" style="245" customWidth="1"/>
    <col min="9991" max="10240" width="9.140625" style="245"/>
    <col min="10241" max="10241" width="2.5703125" style="245" customWidth="1"/>
    <col min="10242" max="10242" width="33.28515625" style="245" customWidth="1"/>
    <col min="10243" max="10243" width="13.28515625" style="245" customWidth="1"/>
    <col min="10244" max="10244" width="14.28515625" style="245" customWidth="1"/>
    <col min="10245" max="10245" width="22.5703125" style="245" customWidth="1"/>
    <col min="10246" max="10246" width="2.42578125" style="245" customWidth="1"/>
    <col min="10247" max="10496" width="9.140625" style="245"/>
    <col min="10497" max="10497" width="2.5703125" style="245" customWidth="1"/>
    <col min="10498" max="10498" width="33.28515625" style="245" customWidth="1"/>
    <col min="10499" max="10499" width="13.28515625" style="245" customWidth="1"/>
    <col min="10500" max="10500" width="14.28515625" style="245" customWidth="1"/>
    <col min="10501" max="10501" width="22.5703125" style="245" customWidth="1"/>
    <col min="10502" max="10502" width="2.42578125" style="245" customWidth="1"/>
    <col min="10503" max="10752" width="9.140625" style="245"/>
    <col min="10753" max="10753" width="2.5703125" style="245" customWidth="1"/>
    <col min="10754" max="10754" width="33.28515625" style="245" customWidth="1"/>
    <col min="10755" max="10755" width="13.28515625" style="245" customWidth="1"/>
    <col min="10756" max="10756" width="14.28515625" style="245" customWidth="1"/>
    <col min="10757" max="10757" width="22.5703125" style="245" customWidth="1"/>
    <col min="10758" max="10758" width="2.42578125" style="245" customWidth="1"/>
    <col min="10759" max="11008" width="9.140625" style="245"/>
    <col min="11009" max="11009" width="2.5703125" style="245" customWidth="1"/>
    <col min="11010" max="11010" width="33.28515625" style="245" customWidth="1"/>
    <col min="11011" max="11011" width="13.28515625" style="245" customWidth="1"/>
    <col min="11012" max="11012" width="14.28515625" style="245" customWidth="1"/>
    <col min="11013" max="11013" width="22.5703125" style="245" customWidth="1"/>
    <col min="11014" max="11014" width="2.42578125" style="245" customWidth="1"/>
    <col min="11015" max="11264" width="9.140625" style="245"/>
    <col min="11265" max="11265" width="2.5703125" style="245" customWidth="1"/>
    <col min="11266" max="11266" width="33.28515625" style="245" customWidth="1"/>
    <col min="11267" max="11267" width="13.28515625" style="245" customWidth="1"/>
    <col min="11268" max="11268" width="14.28515625" style="245" customWidth="1"/>
    <col min="11269" max="11269" width="22.5703125" style="245" customWidth="1"/>
    <col min="11270" max="11270" width="2.42578125" style="245" customWidth="1"/>
    <col min="11271" max="11520" width="9.140625" style="245"/>
    <col min="11521" max="11521" width="2.5703125" style="245" customWidth="1"/>
    <col min="11522" max="11522" width="33.28515625" style="245" customWidth="1"/>
    <col min="11523" max="11523" width="13.28515625" style="245" customWidth="1"/>
    <col min="11524" max="11524" width="14.28515625" style="245" customWidth="1"/>
    <col min="11525" max="11525" width="22.5703125" style="245" customWidth="1"/>
    <col min="11526" max="11526" width="2.42578125" style="245" customWidth="1"/>
    <col min="11527" max="11776" width="9.140625" style="245"/>
    <col min="11777" max="11777" width="2.5703125" style="245" customWidth="1"/>
    <col min="11778" max="11778" width="33.28515625" style="245" customWidth="1"/>
    <col min="11779" max="11779" width="13.28515625" style="245" customWidth="1"/>
    <col min="11780" max="11780" width="14.28515625" style="245" customWidth="1"/>
    <col min="11781" max="11781" width="22.5703125" style="245" customWidth="1"/>
    <col min="11782" max="11782" width="2.42578125" style="245" customWidth="1"/>
    <col min="11783" max="12032" width="9.140625" style="245"/>
    <col min="12033" max="12033" width="2.5703125" style="245" customWidth="1"/>
    <col min="12034" max="12034" width="33.28515625" style="245" customWidth="1"/>
    <col min="12035" max="12035" width="13.28515625" style="245" customWidth="1"/>
    <col min="12036" max="12036" width="14.28515625" style="245" customWidth="1"/>
    <col min="12037" max="12037" width="22.5703125" style="245" customWidth="1"/>
    <col min="12038" max="12038" width="2.42578125" style="245" customWidth="1"/>
    <col min="12039" max="12288" width="9.140625" style="245"/>
    <col min="12289" max="12289" width="2.5703125" style="245" customWidth="1"/>
    <col min="12290" max="12290" width="33.28515625" style="245" customWidth="1"/>
    <col min="12291" max="12291" width="13.28515625" style="245" customWidth="1"/>
    <col min="12292" max="12292" width="14.28515625" style="245" customWidth="1"/>
    <col min="12293" max="12293" width="22.5703125" style="245" customWidth="1"/>
    <col min="12294" max="12294" width="2.42578125" style="245" customWidth="1"/>
    <col min="12295" max="12544" width="9.140625" style="245"/>
    <col min="12545" max="12545" width="2.5703125" style="245" customWidth="1"/>
    <col min="12546" max="12546" width="33.28515625" style="245" customWidth="1"/>
    <col min="12547" max="12547" width="13.28515625" style="245" customWidth="1"/>
    <col min="12548" max="12548" width="14.28515625" style="245" customWidth="1"/>
    <col min="12549" max="12549" width="22.5703125" style="245" customWidth="1"/>
    <col min="12550" max="12550" width="2.42578125" style="245" customWidth="1"/>
    <col min="12551" max="12800" width="9.140625" style="245"/>
    <col min="12801" max="12801" width="2.5703125" style="245" customWidth="1"/>
    <col min="12802" max="12802" width="33.28515625" style="245" customWidth="1"/>
    <col min="12803" max="12803" width="13.28515625" style="245" customWidth="1"/>
    <col min="12804" max="12804" width="14.28515625" style="245" customWidth="1"/>
    <col min="12805" max="12805" width="22.5703125" style="245" customWidth="1"/>
    <col min="12806" max="12806" width="2.42578125" style="245" customWidth="1"/>
    <col min="12807" max="13056" width="9.140625" style="245"/>
    <col min="13057" max="13057" width="2.5703125" style="245" customWidth="1"/>
    <col min="13058" max="13058" width="33.28515625" style="245" customWidth="1"/>
    <col min="13059" max="13059" width="13.28515625" style="245" customWidth="1"/>
    <col min="13060" max="13060" width="14.28515625" style="245" customWidth="1"/>
    <col min="13061" max="13061" width="22.5703125" style="245" customWidth="1"/>
    <col min="13062" max="13062" width="2.42578125" style="245" customWidth="1"/>
    <col min="13063" max="13312" width="9.140625" style="245"/>
    <col min="13313" max="13313" width="2.5703125" style="245" customWidth="1"/>
    <col min="13314" max="13314" width="33.28515625" style="245" customWidth="1"/>
    <col min="13315" max="13315" width="13.28515625" style="245" customWidth="1"/>
    <col min="13316" max="13316" width="14.28515625" style="245" customWidth="1"/>
    <col min="13317" max="13317" width="22.5703125" style="245" customWidth="1"/>
    <col min="13318" max="13318" width="2.42578125" style="245" customWidth="1"/>
    <col min="13319" max="13568" width="9.140625" style="245"/>
    <col min="13569" max="13569" width="2.5703125" style="245" customWidth="1"/>
    <col min="13570" max="13570" width="33.28515625" style="245" customWidth="1"/>
    <col min="13571" max="13571" width="13.28515625" style="245" customWidth="1"/>
    <col min="13572" max="13572" width="14.28515625" style="245" customWidth="1"/>
    <col min="13573" max="13573" width="22.5703125" style="245" customWidth="1"/>
    <col min="13574" max="13574" width="2.42578125" style="245" customWidth="1"/>
    <col min="13575" max="13824" width="9.140625" style="245"/>
    <col min="13825" max="13825" width="2.5703125" style="245" customWidth="1"/>
    <col min="13826" max="13826" width="33.28515625" style="245" customWidth="1"/>
    <col min="13827" max="13827" width="13.28515625" style="245" customWidth="1"/>
    <col min="13828" max="13828" width="14.28515625" style="245" customWidth="1"/>
    <col min="13829" max="13829" width="22.5703125" style="245" customWidth="1"/>
    <col min="13830" max="13830" width="2.42578125" style="245" customWidth="1"/>
    <col min="13831" max="14080" width="9.140625" style="245"/>
    <col min="14081" max="14081" width="2.5703125" style="245" customWidth="1"/>
    <col min="14082" max="14082" width="33.28515625" style="245" customWidth="1"/>
    <col min="14083" max="14083" width="13.28515625" style="245" customWidth="1"/>
    <col min="14084" max="14084" width="14.28515625" style="245" customWidth="1"/>
    <col min="14085" max="14085" width="22.5703125" style="245" customWidth="1"/>
    <col min="14086" max="14086" width="2.42578125" style="245" customWidth="1"/>
    <col min="14087" max="14336" width="9.140625" style="245"/>
    <col min="14337" max="14337" width="2.5703125" style="245" customWidth="1"/>
    <col min="14338" max="14338" width="33.28515625" style="245" customWidth="1"/>
    <col min="14339" max="14339" width="13.28515625" style="245" customWidth="1"/>
    <col min="14340" max="14340" width="14.28515625" style="245" customWidth="1"/>
    <col min="14341" max="14341" width="22.5703125" style="245" customWidth="1"/>
    <col min="14342" max="14342" width="2.42578125" style="245" customWidth="1"/>
    <col min="14343" max="14592" width="9.140625" style="245"/>
    <col min="14593" max="14593" width="2.5703125" style="245" customWidth="1"/>
    <col min="14594" max="14594" width="33.28515625" style="245" customWidth="1"/>
    <col min="14595" max="14595" width="13.28515625" style="245" customWidth="1"/>
    <col min="14596" max="14596" width="14.28515625" style="245" customWidth="1"/>
    <col min="14597" max="14597" width="22.5703125" style="245" customWidth="1"/>
    <col min="14598" max="14598" width="2.42578125" style="245" customWidth="1"/>
    <col min="14599" max="14848" width="9.140625" style="245"/>
    <col min="14849" max="14849" width="2.5703125" style="245" customWidth="1"/>
    <col min="14850" max="14850" width="33.28515625" style="245" customWidth="1"/>
    <col min="14851" max="14851" width="13.28515625" style="245" customWidth="1"/>
    <col min="14852" max="14852" width="14.28515625" style="245" customWidth="1"/>
    <col min="14853" max="14853" width="22.5703125" style="245" customWidth="1"/>
    <col min="14854" max="14854" width="2.42578125" style="245" customWidth="1"/>
    <col min="14855" max="15104" width="9.140625" style="245"/>
    <col min="15105" max="15105" width="2.5703125" style="245" customWidth="1"/>
    <col min="15106" max="15106" width="33.28515625" style="245" customWidth="1"/>
    <col min="15107" max="15107" width="13.28515625" style="245" customWidth="1"/>
    <col min="15108" max="15108" width="14.28515625" style="245" customWidth="1"/>
    <col min="15109" max="15109" width="22.5703125" style="245" customWidth="1"/>
    <col min="15110" max="15110" width="2.42578125" style="245" customWidth="1"/>
    <col min="15111" max="15360" width="9.140625" style="245"/>
    <col min="15361" max="15361" width="2.5703125" style="245" customWidth="1"/>
    <col min="15362" max="15362" width="33.28515625" style="245" customWidth="1"/>
    <col min="15363" max="15363" width="13.28515625" style="245" customWidth="1"/>
    <col min="15364" max="15364" width="14.28515625" style="245" customWidth="1"/>
    <col min="15365" max="15365" width="22.5703125" style="245" customWidth="1"/>
    <col min="15366" max="15366" width="2.42578125" style="245" customWidth="1"/>
    <col min="15367" max="15616" width="9.140625" style="245"/>
    <col min="15617" max="15617" width="2.5703125" style="245" customWidth="1"/>
    <col min="15618" max="15618" width="33.28515625" style="245" customWidth="1"/>
    <col min="15619" max="15619" width="13.28515625" style="245" customWidth="1"/>
    <col min="15620" max="15620" width="14.28515625" style="245" customWidth="1"/>
    <col min="15621" max="15621" width="22.5703125" style="245" customWidth="1"/>
    <col min="15622" max="15622" width="2.42578125" style="245" customWidth="1"/>
    <col min="15623" max="15872" width="9.140625" style="245"/>
    <col min="15873" max="15873" width="2.5703125" style="245" customWidth="1"/>
    <col min="15874" max="15874" width="33.28515625" style="245" customWidth="1"/>
    <col min="15875" max="15875" width="13.28515625" style="245" customWidth="1"/>
    <col min="15876" max="15876" width="14.28515625" style="245" customWidth="1"/>
    <col min="15877" max="15877" width="22.5703125" style="245" customWidth="1"/>
    <col min="15878" max="15878" width="2.42578125" style="245" customWidth="1"/>
    <col min="15879" max="16128" width="9.140625" style="245"/>
    <col min="16129" max="16129" width="2.5703125" style="245" customWidth="1"/>
    <col min="16130" max="16130" width="33.28515625" style="245" customWidth="1"/>
    <col min="16131" max="16131" width="13.28515625" style="245" customWidth="1"/>
    <col min="16132" max="16132" width="14.28515625" style="245" customWidth="1"/>
    <col min="16133" max="16133" width="22.5703125" style="245" customWidth="1"/>
    <col min="16134" max="16134" width="2.42578125" style="245" customWidth="1"/>
    <col min="16135" max="16384" width="9.140625" style="245"/>
  </cols>
  <sheetData>
    <row r="1" spans="1:9" s="242" customFormat="1" ht="20.100000000000001" customHeight="1">
      <c r="A1" s="823" t="s">
        <v>656</v>
      </c>
      <c r="B1" s="823"/>
      <c r="C1" s="823"/>
      <c r="D1" s="823"/>
      <c r="E1" s="823"/>
    </row>
    <row r="2" spans="1:9" s="242" customFormat="1" ht="17.100000000000001" customHeight="1">
      <c r="A2" s="246"/>
      <c r="B2" s="247"/>
      <c r="C2" s="248"/>
      <c r="D2" s="248"/>
      <c r="E2" s="248"/>
    </row>
    <row r="3" spans="1:9" ht="17.100000000000001" customHeight="1">
      <c r="A3" s="241"/>
      <c r="B3" s="249"/>
      <c r="C3" s="250"/>
      <c r="E3" s="251" t="s">
        <v>180</v>
      </c>
      <c r="F3" s="252"/>
    </row>
    <row r="4" spans="1:9" s="243" customFormat="1" ht="27.75" customHeight="1">
      <c r="A4" s="253"/>
      <c r="B4" s="254"/>
      <c r="C4" s="821" t="s">
        <v>302</v>
      </c>
      <c r="D4" s="820" t="s">
        <v>181</v>
      </c>
      <c r="E4" s="820"/>
      <c r="F4" s="255"/>
    </row>
    <row r="5" spans="1:9" s="243" customFormat="1" ht="27.75" customHeight="1">
      <c r="A5" s="256"/>
      <c r="C5" s="822"/>
      <c r="D5" s="257" t="s">
        <v>182</v>
      </c>
      <c r="E5" s="229" t="s">
        <v>183</v>
      </c>
      <c r="F5" s="258"/>
    </row>
    <row r="6" spans="1:9" s="244" customFormat="1" ht="17.100000000000001" customHeight="1">
      <c r="A6" s="241"/>
      <c r="B6" s="259"/>
      <c r="C6" s="260"/>
      <c r="D6" s="260"/>
      <c r="E6" s="260"/>
      <c r="F6" s="260"/>
    </row>
    <row r="7" spans="1:9" ht="20.100000000000001" customHeight="1">
      <c r="A7" s="54" t="s">
        <v>174</v>
      </c>
      <c r="B7" s="240"/>
      <c r="C7" s="566">
        <f>D7+E7</f>
        <v>1765</v>
      </c>
      <c r="D7" s="567">
        <f>SUM(D8:D22)</f>
        <v>1419</v>
      </c>
      <c r="E7" s="568">
        <f>SUM(E8:E22)</f>
        <v>346</v>
      </c>
      <c r="F7" s="261"/>
      <c r="G7" s="262"/>
      <c r="H7" s="262"/>
      <c r="I7" s="262"/>
    </row>
    <row r="8" spans="1:9" ht="20.100000000000001" customHeight="1">
      <c r="B8" t="s">
        <v>102</v>
      </c>
      <c r="C8" s="569">
        <f>D8+E8</f>
        <v>69</v>
      </c>
      <c r="D8" s="569">
        <v>57</v>
      </c>
      <c r="E8" s="569">
        <v>12</v>
      </c>
    </row>
    <row r="9" spans="1:9" ht="20.100000000000001" customHeight="1">
      <c r="B9" t="s">
        <v>103</v>
      </c>
      <c r="C9" s="569">
        <f t="shared" ref="C9:C22" si="0">D9+E9</f>
        <v>62</v>
      </c>
      <c r="D9" s="569">
        <v>48</v>
      </c>
      <c r="E9" s="569">
        <v>14</v>
      </c>
    </row>
    <row r="10" spans="1:9" ht="20.100000000000001" customHeight="1">
      <c r="B10" t="s">
        <v>104</v>
      </c>
      <c r="C10" s="569">
        <f t="shared" si="0"/>
        <v>71</v>
      </c>
      <c r="D10" s="569">
        <v>59</v>
      </c>
      <c r="E10" s="569">
        <v>12</v>
      </c>
    </row>
    <row r="11" spans="1:9" ht="20.100000000000001" customHeight="1">
      <c r="B11" t="s">
        <v>105</v>
      </c>
      <c r="C11" s="569">
        <f t="shared" si="0"/>
        <v>59</v>
      </c>
      <c r="D11" s="569">
        <v>46</v>
      </c>
      <c r="E11" s="569">
        <v>13</v>
      </c>
    </row>
    <row r="12" spans="1:9" ht="20.100000000000001" customHeight="1">
      <c r="B12" t="s">
        <v>106</v>
      </c>
      <c r="C12" s="569">
        <f t="shared" si="0"/>
        <v>153</v>
      </c>
      <c r="D12" s="569">
        <v>132</v>
      </c>
      <c r="E12" s="569">
        <v>21</v>
      </c>
    </row>
    <row r="13" spans="1:9" ht="20.100000000000001" customHeight="1">
      <c r="B13" s="352" t="s">
        <v>107</v>
      </c>
      <c r="C13" s="569">
        <f t="shared" si="0"/>
        <v>174</v>
      </c>
      <c r="D13" s="569">
        <v>127</v>
      </c>
      <c r="E13" s="569">
        <v>47</v>
      </c>
    </row>
    <row r="14" spans="1:9" ht="20.100000000000001" customHeight="1">
      <c r="B14" t="s">
        <v>108</v>
      </c>
      <c r="C14" s="569">
        <f t="shared" si="0"/>
        <v>138</v>
      </c>
      <c r="D14" s="569">
        <v>102</v>
      </c>
      <c r="E14" s="569">
        <v>36</v>
      </c>
    </row>
    <row r="15" spans="1:9" ht="20.100000000000001" customHeight="1">
      <c r="B15" s="352" t="s">
        <v>109</v>
      </c>
      <c r="C15" s="569">
        <f t="shared" si="0"/>
        <v>78</v>
      </c>
      <c r="D15" s="569">
        <v>56</v>
      </c>
      <c r="E15" s="569">
        <v>22</v>
      </c>
    </row>
    <row r="16" spans="1:9" ht="20.100000000000001" customHeight="1">
      <c r="B16" t="s">
        <v>110</v>
      </c>
      <c r="C16" s="569">
        <f t="shared" si="0"/>
        <v>185</v>
      </c>
      <c r="D16" s="569">
        <v>157</v>
      </c>
      <c r="E16" s="569">
        <v>28</v>
      </c>
    </row>
    <row r="17" spans="2:5" ht="20.100000000000001" customHeight="1">
      <c r="B17" s="352" t="s">
        <v>111</v>
      </c>
      <c r="C17" s="569">
        <f t="shared" si="0"/>
        <v>142</v>
      </c>
      <c r="D17" s="569">
        <v>107</v>
      </c>
      <c r="E17" s="569">
        <v>35</v>
      </c>
    </row>
    <row r="18" spans="2:5" ht="20.100000000000001" customHeight="1">
      <c r="B18" t="s">
        <v>112</v>
      </c>
      <c r="C18" s="569">
        <f>D18+E18</f>
        <v>188</v>
      </c>
      <c r="D18" s="569">
        <v>148</v>
      </c>
      <c r="E18" s="569">
        <v>40</v>
      </c>
    </row>
    <row r="19" spans="2:5" ht="20.100000000000001" customHeight="1">
      <c r="B19" t="s">
        <v>113</v>
      </c>
      <c r="C19" s="569">
        <f t="shared" si="0"/>
        <v>164</v>
      </c>
      <c r="D19" s="569">
        <v>128</v>
      </c>
      <c r="E19" s="569">
        <v>36</v>
      </c>
    </row>
    <row r="20" spans="2:5" ht="20.100000000000001" customHeight="1">
      <c r="B20" s="75" t="s">
        <v>114</v>
      </c>
      <c r="C20" s="569">
        <f t="shared" si="0"/>
        <v>129</v>
      </c>
      <c r="D20" s="569">
        <v>113</v>
      </c>
      <c r="E20" s="569">
        <v>16</v>
      </c>
    </row>
    <row r="21" spans="2:5" ht="20.100000000000001" customHeight="1">
      <c r="B21" s="391" t="s">
        <v>115</v>
      </c>
      <c r="C21" s="569">
        <f t="shared" si="0"/>
        <v>49</v>
      </c>
      <c r="D21" s="569">
        <v>37</v>
      </c>
      <c r="E21" s="569">
        <v>12</v>
      </c>
    </row>
    <row r="22" spans="2:5" ht="20.100000000000001" customHeight="1">
      <c r="B22" s="352" t="s">
        <v>116</v>
      </c>
      <c r="C22" s="569">
        <f t="shared" si="0"/>
        <v>104</v>
      </c>
      <c r="D22" s="569">
        <v>102</v>
      </c>
      <c r="E22" s="569">
        <v>2</v>
      </c>
    </row>
    <row r="23" spans="2:5">
      <c r="C23" s="388"/>
      <c r="D23" s="389"/>
      <c r="E23" s="388"/>
    </row>
    <row r="24" spans="2:5">
      <c r="C24" s="388"/>
      <c r="D24" s="389"/>
      <c r="E24" s="388"/>
    </row>
    <row r="25" spans="2:5">
      <c r="D25" s="263"/>
    </row>
    <row r="26" spans="2:5">
      <c r="D26" s="263"/>
    </row>
    <row r="27" spans="2:5">
      <c r="D27" s="263"/>
    </row>
    <row r="28" spans="2:5">
      <c r="D28" s="263"/>
    </row>
    <row r="29" spans="2:5">
      <c r="D29" s="263"/>
    </row>
    <row r="30" spans="2:5">
      <c r="D30" s="263"/>
    </row>
    <row r="31" spans="2:5">
      <c r="D31" s="263"/>
    </row>
    <row r="32" spans="2:5">
      <c r="D32" s="263"/>
    </row>
    <row r="33" spans="4:4">
      <c r="D33" s="263"/>
    </row>
    <row r="34" spans="4:4">
      <c r="D34" s="263"/>
    </row>
    <row r="35" spans="4:4">
      <c r="D35" s="263"/>
    </row>
    <row r="36" spans="4:4">
      <c r="D36" s="263"/>
    </row>
    <row r="37" spans="4:4">
      <c r="D37" s="263"/>
    </row>
    <row r="38" spans="4:4">
      <c r="D38" s="263"/>
    </row>
    <row r="39" spans="4:4">
      <c r="D39" s="263"/>
    </row>
    <row r="40" spans="4:4">
      <c r="D40" s="263"/>
    </row>
    <row r="41" spans="4:4">
      <c r="D41" s="263"/>
    </row>
    <row r="42" spans="4:4">
      <c r="D42" s="263"/>
    </row>
    <row r="43" spans="4:4">
      <c r="D43" s="263"/>
    </row>
    <row r="44" spans="4:4">
      <c r="D44" s="263"/>
    </row>
    <row r="45" spans="4:4">
      <c r="D45" s="263"/>
    </row>
    <row r="46" spans="4:4">
      <c r="D46" s="263"/>
    </row>
    <row r="47" spans="4:4">
      <c r="D47" s="263"/>
    </row>
    <row r="48" spans="4:4">
      <c r="D48" s="263"/>
    </row>
    <row r="49" spans="4:4">
      <c r="D49" s="263"/>
    </row>
    <row r="50" spans="4:4">
      <c r="D50" s="263"/>
    </row>
    <row r="51" spans="4:4">
      <c r="D51" s="263"/>
    </row>
    <row r="52" spans="4:4">
      <c r="D52" s="263"/>
    </row>
    <row r="53" spans="4:4">
      <c r="D53" s="263"/>
    </row>
    <row r="54" spans="4:4">
      <c r="D54" s="263"/>
    </row>
    <row r="55" spans="4:4">
      <c r="D55" s="263"/>
    </row>
    <row r="56" spans="4:4">
      <c r="D56" s="263"/>
    </row>
    <row r="57" spans="4:4">
      <c r="D57" s="263"/>
    </row>
    <row r="58" spans="4:4">
      <c r="D58" s="263"/>
    </row>
    <row r="59" spans="4:4">
      <c r="D59" s="263"/>
    </row>
    <row r="60" spans="4:4">
      <c r="D60" s="263"/>
    </row>
    <row r="61" spans="4:4">
      <c r="D61" s="263"/>
    </row>
    <row r="62" spans="4:4">
      <c r="D62" s="263"/>
    </row>
    <row r="63" spans="4:4">
      <c r="D63" s="263"/>
    </row>
    <row r="64" spans="4:4">
      <c r="D64" s="263"/>
    </row>
    <row r="65" spans="4:4">
      <c r="D65" s="263"/>
    </row>
    <row r="66" spans="4:4">
      <c r="D66" s="263"/>
    </row>
    <row r="67" spans="4:4">
      <c r="D67" s="263"/>
    </row>
    <row r="68" spans="4:4">
      <c r="D68" s="263"/>
    </row>
    <row r="69" spans="4:4">
      <c r="D69" s="263"/>
    </row>
    <row r="70" spans="4:4">
      <c r="D70" s="263"/>
    </row>
    <row r="71" spans="4:4">
      <c r="D71" s="263"/>
    </row>
    <row r="72" spans="4:4">
      <c r="D72" s="263"/>
    </row>
    <row r="73" spans="4:4">
      <c r="D73" s="263"/>
    </row>
    <row r="74" spans="4:4">
      <c r="D74" s="263"/>
    </row>
    <row r="75" spans="4:4">
      <c r="D75" s="263"/>
    </row>
    <row r="76" spans="4:4">
      <c r="D76" s="263"/>
    </row>
    <row r="77" spans="4:4">
      <c r="D77" s="263"/>
    </row>
    <row r="78" spans="4:4">
      <c r="D78" s="263"/>
    </row>
    <row r="79" spans="4:4">
      <c r="D79" s="263"/>
    </row>
    <row r="80" spans="4:4">
      <c r="D80" s="263"/>
    </row>
    <row r="81" spans="4:4">
      <c r="D81" s="263"/>
    </row>
    <row r="82" spans="4:4">
      <c r="D82" s="263"/>
    </row>
    <row r="83" spans="4:4">
      <c r="D83" s="263"/>
    </row>
    <row r="84" spans="4:4">
      <c r="D84" s="263"/>
    </row>
    <row r="85" spans="4:4">
      <c r="D85" s="263"/>
    </row>
    <row r="86" spans="4:4">
      <c r="D86" s="263"/>
    </row>
    <row r="87" spans="4:4">
      <c r="D87" s="263"/>
    </row>
    <row r="88" spans="4:4">
      <c r="D88" s="263"/>
    </row>
    <row r="89" spans="4:4">
      <c r="D89" s="263"/>
    </row>
    <row r="90" spans="4:4">
      <c r="D90" s="263"/>
    </row>
    <row r="91" spans="4:4">
      <c r="D91" s="263"/>
    </row>
    <row r="92" spans="4:4">
      <c r="D92" s="263"/>
    </row>
    <row r="93" spans="4:4">
      <c r="D93" s="263"/>
    </row>
    <row r="94" spans="4:4">
      <c r="D94" s="263"/>
    </row>
    <row r="95" spans="4:4">
      <c r="D95" s="263"/>
    </row>
    <row r="96" spans="4:4">
      <c r="D96" s="263"/>
    </row>
    <row r="97" spans="4:4">
      <c r="D97" s="263"/>
    </row>
    <row r="98" spans="4:4">
      <c r="D98" s="263"/>
    </row>
    <row r="99" spans="4:4">
      <c r="D99" s="263"/>
    </row>
    <row r="100" spans="4:4">
      <c r="D100" s="263"/>
    </row>
    <row r="101" spans="4:4">
      <c r="D101" s="263"/>
    </row>
    <row r="102" spans="4:4">
      <c r="D102" s="263"/>
    </row>
    <row r="103" spans="4:4">
      <c r="D103" s="263"/>
    </row>
    <row r="104" spans="4:4">
      <c r="D104" s="263"/>
    </row>
    <row r="105" spans="4:4">
      <c r="D105" s="263"/>
    </row>
    <row r="106" spans="4:4">
      <c r="D106" s="263"/>
    </row>
    <row r="107" spans="4:4">
      <c r="D107" s="263"/>
    </row>
    <row r="108" spans="4:4">
      <c r="D108" s="263"/>
    </row>
    <row r="109" spans="4:4">
      <c r="D109" s="263"/>
    </row>
    <row r="110" spans="4:4">
      <c r="D110" s="263"/>
    </row>
    <row r="111" spans="4:4">
      <c r="D111" s="263"/>
    </row>
    <row r="112" spans="4:4">
      <c r="D112" s="263"/>
    </row>
    <row r="113" spans="4:4">
      <c r="D113" s="263"/>
    </row>
    <row r="114" spans="4:4">
      <c r="D114" s="263"/>
    </row>
    <row r="115" spans="4:4">
      <c r="D115" s="263"/>
    </row>
    <row r="116" spans="4:4">
      <c r="D116" s="263"/>
    </row>
    <row r="117" spans="4:4">
      <c r="D117" s="263"/>
    </row>
    <row r="118" spans="4:4">
      <c r="D118" s="263"/>
    </row>
    <row r="119" spans="4:4">
      <c r="D119" s="263"/>
    </row>
    <row r="120" spans="4:4">
      <c r="D120" s="263"/>
    </row>
    <row r="121" spans="4:4">
      <c r="D121" s="263"/>
    </row>
    <row r="122" spans="4:4">
      <c r="D122" s="263"/>
    </row>
    <row r="123" spans="4:4">
      <c r="D123" s="263"/>
    </row>
    <row r="124" spans="4:4">
      <c r="D124" s="263"/>
    </row>
    <row r="125" spans="4:4">
      <c r="D125" s="263"/>
    </row>
    <row r="126" spans="4:4">
      <c r="D126" s="263"/>
    </row>
    <row r="127" spans="4:4">
      <c r="D127" s="263"/>
    </row>
    <row r="128" spans="4:4">
      <c r="D128" s="263"/>
    </row>
    <row r="129" spans="4:4">
      <c r="D129" s="263"/>
    </row>
  </sheetData>
  <mergeCells count="3">
    <mergeCell ref="D4:E4"/>
    <mergeCell ref="C4:C5"/>
    <mergeCell ref="A1:E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F74"/>
  <sheetViews>
    <sheetView topLeftCell="A7" workbookViewId="0">
      <selection sqref="A1:F21"/>
    </sheetView>
  </sheetViews>
  <sheetFormatPr defaultColWidth="9" defaultRowHeight="12.75"/>
  <cols>
    <col min="1" max="1" width="45.7109375" customWidth="1"/>
    <col min="2" max="6" width="8.7109375" customWidth="1"/>
    <col min="257" max="257" width="45.7109375" customWidth="1"/>
    <col min="258" max="262" width="8.7109375" customWidth="1"/>
    <col min="513" max="513" width="45.7109375" customWidth="1"/>
    <col min="514" max="518" width="8.7109375" customWidth="1"/>
    <col min="769" max="769" width="45.7109375" customWidth="1"/>
    <col min="770" max="774" width="8.7109375" customWidth="1"/>
    <col min="1025" max="1025" width="45.7109375" customWidth="1"/>
    <col min="1026" max="1030" width="8.7109375" customWidth="1"/>
    <col min="1281" max="1281" width="45.7109375" customWidth="1"/>
    <col min="1282" max="1286" width="8.7109375" customWidth="1"/>
    <col min="1537" max="1537" width="45.7109375" customWidth="1"/>
    <col min="1538" max="1542" width="8.7109375" customWidth="1"/>
    <col min="1793" max="1793" width="45.7109375" customWidth="1"/>
    <col min="1794" max="1798" width="8.7109375" customWidth="1"/>
    <col min="2049" max="2049" width="45.7109375" customWidth="1"/>
    <col min="2050" max="2054" width="8.7109375" customWidth="1"/>
    <col min="2305" max="2305" width="45.7109375" customWidth="1"/>
    <col min="2306" max="2310" width="8.7109375" customWidth="1"/>
    <col min="2561" max="2561" width="45.7109375" customWidth="1"/>
    <col min="2562" max="2566" width="8.7109375" customWidth="1"/>
    <col min="2817" max="2817" width="45.7109375" customWidth="1"/>
    <col min="2818" max="2822" width="8.7109375" customWidth="1"/>
    <col min="3073" max="3073" width="45.7109375" customWidth="1"/>
    <col min="3074" max="3078" width="8.7109375" customWidth="1"/>
    <col min="3329" max="3329" width="45.7109375" customWidth="1"/>
    <col min="3330" max="3334" width="8.7109375" customWidth="1"/>
    <col min="3585" max="3585" width="45.7109375" customWidth="1"/>
    <col min="3586" max="3590" width="8.7109375" customWidth="1"/>
    <col min="3841" max="3841" width="45.7109375" customWidth="1"/>
    <col min="3842" max="3846" width="8.7109375" customWidth="1"/>
    <col min="4097" max="4097" width="45.7109375" customWidth="1"/>
    <col min="4098" max="4102" width="8.7109375" customWidth="1"/>
    <col min="4353" max="4353" width="45.7109375" customWidth="1"/>
    <col min="4354" max="4358" width="8.7109375" customWidth="1"/>
    <col min="4609" max="4609" width="45.7109375" customWidth="1"/>
    <col min="4610" max="4614" width="8.7109375" customWidth="1"/>
    <col min="4865" max="4865" width="45.7109375" customWidth="1"/>
    <col min="4866" max="4870" width="8.7109375" customWidth="1"/>
    <col min="5121" max="5121" width="45.7109375" customWidth="1"/>
    <col min="5122" max="5126" width="8.7109375" customWidth="1"/>
    <col min="5377" max="5377" width="45.7109375" customWidth="1"/>
    <col min="5378" max="5382" width="8.7109375" customWidth="1"/>
    <col min="5633" max="5633" width="45.7109375" customWidth="1"/>
    <col min="5634" max="5638" width="8.7109375" customWidth="1"/>
    <col min="5889" max="5889" width="45.7109375" customWidth="1"/>
    <col min="5890" max="5894" width="8.7109375" customWidth="1"/>
    <col min="6145" max="6145" width="45.7109375" customWidth="1"/>
    <col min="6146" max="6150" width="8.7109375" customWidth="1"/>
    <col min="6401" max="6401" width="45.7109375" customWidth="1"/>
    <col min="6402" max="6406" width="8.7109375" customWidth="1"/>
    <col min="6657" max="6657" width="45.7109375" customWidth="1"/>
    <col min="6658" max="6662" width="8.7109375" customWidth="1"/>
    <col min="6913" max="6913" width="45.7109375" customWidth="1"/>
    <col min="6914" max="6918" width="8.7109375" customWidth="1"/>
    <col min="7169" max="7169" width="45.7109375" customWidth="1"/>
    <col min="7170" max="7174" width="8.7109375" customWidth="1"/>
    <col min="7425" max="7425" width="45.7109375" customWidth="1"/>
    <col min="7426" max="7430" width="8.7109375" customWidth="1"/>
    <col min="7681" max="7681" width="45.7109375" customWidth="1"/>
    <col min="7682" max="7686" width="8.7109375" customWidth="1"/>
    <col min="7937" max="7937" width="45.7109375" customWidth="1"/>
    <col min="7938" max="7942" width="8.7109375" customWidth="1"/>
    <col min="8193" max="8193" width="45.7109375" customWidth="1"/>
    <col min="8194" max="8198" width="8.7109375" customWidth="1"/>
    <col min="8449" max="8449" width="45.7109375" customWidth="1"/>
    <col min="8450" max="8454" width="8.7109375" customWidth="1"/>
    <col min="8705" max="8705" width="45.7109375" customWidth="1"/>
    <col min="8706" max="8710" width="8.7109375" customWidth="1"/>
    <col min="8961" max="8961" width="45.7109375" customWidth="1"/>
    <col min="8962" max="8966" width="8.7109375" customWidth="1"/>
    <col min="9217" max="9217" width="45.7109375" customWidth="1"/>
    <col min="9218" max="9222" width="8.7109375" customWidth="1"/>
    <col min="9473" max="9473" width="45.7109375" customWidth="1"/>
    <col min="9474" max="9478" width="8.7109375" customWidth="1"/>
    <col min="9729" max="9729" width="45.7109375" customWidth="1"/>
    <col min="9730" max="9734" width="8.7109375" customWidth="1"/>
    <col min="9985" max="9985" width="45.7109375" customWidth="1"/>
    <col min="9986" max="9990" width="8.7109375" customWidth="1"/>
    <col min="10241" max="10241" width="45.7109375" customWidth="1"/>
    <col min="10242" max="10246" width="8.7109375" customWidth="1"/>
    <col min="10497" max="10497" width="45.7109375" customWidth="1"/>
    <col min="10498" max="10502" width="8.7109375" customWidth="1"/>
    <col min="10753" max="10753" width="45.7109375" customWidth="1"/>
    <col min="10754" max="10758" width="8.7109375" customWidth="1"/>
    <col min="11009" max="11009" width="45.7109375" customWidth="1"/>
    <col min="11010" max="11014" width="8.7109375" customWidth="1"/>
    <col min="11265" max="11265" width="45.7109375" customWidth="1"/>
    <col min="11266" max="11270" width="8.7109375" customWidth="1"/>
    <col min="11521" max="11521" width="45.7109375" customWidth="1"/>
    <col min="11522" max="11526" width="8.7109375" customWidth="1"/>
    <col min="11777" max="11777" width="45.7109375" customWidth="1"/>
    <col min="11778" max="11782" width="8.7109375" customWidth="1"/>
    <col min="12033" max="12033" width="45.7109375" customWidth="1"/>
    <col min="12034" max="12038" width="8.7109375" customWidth="1"/>
    <col min="12289" max="12289" width="45.7109375" customWidth="1"/>
    <col min="12290" max="12294" width="8.7109375" customWidth="1"/>
    <col min="12545" max="12545" width="45.7109375" customWidth="1"/>
    <col min="12546" max="12550" width="8.7109375" customWidth="1"/>
    <col min="12801" max="12801" width="45.7109375" customWidth="1"/>
    <col min="12802" max="12806" width="8.7109375" customWidth="1"/>
    <col min="13057" max="13057" width="45.7109375" customWidth="1"/>
    <col min="13058" max="13062" width="8.7109375" customWidth="1"/>
    <col min="13313" max="13313" width="45.7109375" customWidth="1"/>
    <col min="13314" max="13318" width="8.7109375" customWidth="1"/>
    <col min="13569" max="13569" width="45.7109375" customWidth="1"/>
    <col min="13570" max="13574" width="8.7109375" customWidth="1"/>
    <col min="13825" max="13825" width="45.7109375" customWidth="1"/>
    <col min="13826" max="13830" width="8.7109375" customWidth="1"/>
    <col min="14081" max="14081" width="45.7109375" customWidth="1"/>
    <col min="14082" max="14086" width="8.7109375" customWidth="1"/>
    <col min="14337" max="14337" width="45.7109375" customWidth="1"/>
    <col min="14338" max="14342" width="8.7109375" customWidth="1"/>
    <col min="14593" max="14593" width="45.7109375" customWidth="1"/>
    <col min="14594" max="14598" width="8.7109375" customWidth="1"/>
    <col min="14849" max="14849" width="45.7109375" customWidth="1"/>
    <col min="14850" max="14854" width="8.7109375" customWidth="1"/>
    <col min="15105" max="15105" width="45.7109375" customWidth="1"/>
    <col min="15106" max="15110" width="8.7109375" customWidth="1"/>
    <col min="15361" max="15361" width="45.7109375" customWidth="1"/>
    <col min="15362" max="15366" width="8.7109375" customWidth="1"/>
    <col min="15617" max="15617" width="45.7109375" customWidth="1"/>
    <col min="15618" max="15622" width="8.7109375" customWidth="1"/>
    <col min="15873" max="15873" width="45.7109375" customWidth="1"/>
    <col min="15874" max="15878" width="8.7109375" customWidth="1"/>
    <col min="16129" max="16129" width="45.7109375" customWidth="1"/>
    <col min="16130" max="16134" width="8.7109375" customWidth="1"/>
  </cols>
  <sheetData>
    <row r="1" spans="1:6" ht="20.100000000000001" customHeight="1">
      <c r="A1" s="806" t="s">
        <v>657</v>
      </c>
      <c r="B1" s="806"/>
      <c r="C1" s="806"/>
      <c r="D1" s="806"/>
      <c r="E1" s="806"/>
      <c r="F1" s="806"/>
    </row>
    <row r="2" spans="1:6" ht="20.100000000000001" customHeight="1">
      <c r="A2" s="35"/>
    </row>
    <row r="3" spans="1:6" ht="20.100000000000001" customHeight="1">
      <c r="A3" s="51"/>
      <c r="B3" s="51"/>
      <c r="C3" s="51"/>
      <c r="D3" s="51"/>
      <c r="E3" s="51"/>
      <c r="F3" s="239" t="s">
        <v>184</v>
      </c>
    </row>
    <row r="4" spans="1:6" ht="27" customHeight="1">
      <c r="B4" s="82">
        <v>2018</v>
      </c>
      <c r="C4" s="82">
        <v>2019</v>
      </c>
      <c r="D4" s="82">
        <v>2020</v>
      </c>
      <c r="E4" s="82">
        <v>2021</v>
      </c>
      <c r="F4" s="351" t="s">
        <v>173</v>
      </c>
    </row>
    <row r="5" spans="1:6" ht="20.100000000000001" customHeight="1"/>
    <row r="6" spans="1:6" ht="20.100000000000001" customHeight="1">
      <c r="A6" s="54" t="s">
        <v>174</v>
      </c>
      <c r="B6" s="570">
        <v>600</v>
      </c>
      <c r="C6" s="372">
        <v>537</v>
      </c>
      <c r="D6" s="372">
        <v>593</v>
      </c>
      <c r="E6" s="372">
        <v>544</v>
      </c>
      <c r="F6" s="372">
        <v>664</v>
      </c>
    </row>
    <row r="7" spans="1:6" ht="20.100000000000001" customHeight="1">
      <c r="A7" t="s">
        <v>102</v>
      </c>
      <c r="B7" s="364" t="s">
        <v>185</v>
      </c>
      <c r="C7" s="364" t="s">
        <v>185</v>
      </c>
      <c r="D7" s="364" t="s">
        <v>185</v>
      </c>
      <c r="E7" s="364" t="s">
        <v>185</v>
      </c>
      <c r="F7" s="364" t="s">
        <v>185</v>
      </c>
    </row>
    <row r="8" spans="1:6" ht="20.100000000000001" customHeight="1">
      <c r="A8" t="s">
        <v>103</v>
      </c>
      <c r="B8" s="364" t="s">
        <v>185</v>
      </c>
      <c r="C8" s="364" t="s">
        <v>185</v>
      </c>
      <c r="D8" s="364" t="s">
        <v>185</v>
      </c>
      <c r="E8" s="364" t="s">
        <v>185</v>
      </c>
      <c r="F8" s="364" t="s">
        <v>185</v>
      </c>
    </row>
    <row r="9" spans="1:6" ht="20.100000000000001" customHeight="1">
      <c r="A9" t="s">
        <v>104</v>
      </c>
      <c r="B9" s="364" t="s">
        <v>185</v>
      </c>
      <c r="C9" s="364" t="s">
        <v>185</v>
      </c>
      <c r="D9" s="364" t="s">
        <v>185</v>
      </c>
      <c r="E9" s="364" t="s">
        <v>185</v>
      </c>
      <c r="F9" s="364" t="s">
        <v>185</v>
      </c>
    </row>
    <row r="10" spans="1:6" ht="20.100000000000001" customHeight="1">
      <c r="A10" t="s">
        <v>105</v>
      </c>
      <c r="B10" s="364" t="s">
        <v>185</v>
      </c>
      <c r="C10" s="364" t="s">
        <v>185</v>
      </c>
      <c r="D10" s="364" t="s">
        <v>185</v>
      </c>
      <c r="E10" s="364" t="s">
        <v>185</v>
      </c>
      <c r="F10" s="364" t="s">
        <v>185</v>
      </c>
    </row>
    <row r="11" spans="1:6" ht="20.100000000000001" customHeight="1">
      <c r="A11" t="s">
        <v>106</v>
      </c>
      <c r="B11" s="364" t="s">
        <v>185</v>
      </c>
      <c r="C11" s="364" t="s">
        <v>185</v>
      </c>
      <c r="D11" s="364" t="s">
        <v>185</v>
      </c>
      <c r="E11" s="364" t="s">
        <v>185</v>
      </c>
      <c r="F11" s="364" t="s">
        <v>185</v>
      </c>
    </row>
    <row r="12" spans="1:6" ht="20.100000000000001" customHeight="1">
      <c r="A12" t="s">
        <v>107</v>
      </c>
      <c r="B12" s="364" t="s">
        <v>185</v>
      </c>
      <c r="C12" s="364" t="s">
        <v>185</v>
      </c>
      <c r="D12" s="364" t="s">
        <v>185</v>
      </c>
      <c r="E12" s="364" t="s">
        <v>185</v>
      </c>
      <c r="F12" s="364" t="s">
        <v>185</v>
      </c>
    </row>
    <row r="13" spans="1:6" ht="20.100000000000001" customHeight="1">
      <c r="A13" t="s">
        <v>108</v>
      </c>
      <c r="B13" s="364" t="s">
        <v>185</v>
      </c>
      <c r="C13" s="364" t="s">
        <v>185</v>
      </c>
      <c r="D13" s="364" t="s">
        <v>185</v>
      </c>
      <c r="E13" s="364" t="s">
        <v>185</v>
      </c>
      <c r="F13" s="364" t="s">
        <v>185</v>
      </c>
    </row>
    <row r="14" spans="1:6" ht="20.100000000000001" customHeight="1">
      <c r="A14" t="s">
        <v>109</v>
      </c>
      <c r="B14" s="364" t="s">
        <v>185</v>
      </c>
      <c r="C14" s="364" t="s">
        <v>185</v>
      </c>
      <c r="D14" s="364" t="s">
        <v>185</v>
      </c>
      <c r="E14" s="364" t="s">
        <v>185</v>
      </c>
      <c r="F14" s="364" t="s">
        <v>185</v>
      </c>
    </row>
    <row r="15" spans="1:6" ht="20.100000000000001" customHeight="1">
      <c r="A15" t="s">
        <v>110</v>
      </c>
      <c r="B15" s="364" t="s">
        <v>185</v>
      </c>
      <c r="C15" s="364" t="s">
        <v>185</v>
      </c>
      <c r="D15" s="364" t="s">
        <v>185</v>
      </c>
      <c r="E15" s="364" t="s">
        <v>185</v>
      </c>
      <c r="F15" s="364" t="s">
        <v>185</v>
      </c>
    </row>
    <row r="16" spans="1:6" ht="20.100000000000001" customHeight="1">
      <c r="A16" t="s">
        <v>111</v>
      </c>
      <c r="B16" s="364" t="s">
        <v>185</v>
      </c>
      <c r="C16" s="364" t="s">
        <v>185</v>
      </c>
      <c r="D16" s="364" t="s">
        <v>185</v>
      </c>
      <c r="E16" s="364" t="s">
        <v>185</v>
      </c>
      <c r="F16" s="364" t="s">
        <v>185</v>
      </c>
    </row>
    <row r="17" spans="1:6" ht="20.100000000000001" customHeight="1">
      <c r="A17" t="s">
        <v>112</v>
      </c>
      <c r="B17" s="364" t="s">
        <v>185</v>
      </c>
      <c r="C17" s="364" t="s">
        <v>185</v>
      </c>
      <c r="D17" s="364" t="s">
        <v>185</v>
      </c>
      <c r="E17" s="364" t="s">
        <v>185</v>
      </c>
      <c r="F17" s="364" t="s">
        <v>185</v>
      </c>
    </row>
    <row r="18" spans="1:6" ht="20.100000000000001" customHeight="1">
      <c r="A18" t="s">
        <v>113</v>
      </c>
      <c r="B18" s="364" t="s">
        <v>185</v>
      </c>
      <c r="C18" s="364" t="s">
        <v>185</v>
      </c>
      <c r="D18" s="364" t="s">
        <v>185</v>
      </c>
      <c r="E18" s="364" t="s">
        <v>185</v>
      </c>
      <c r="F18" s="364" t="s">
        <v>185</v>
      </c>
    </row>
    <row r="19" spans="1:6" ht="20.100000000000001" customHeight="1">
      <c r="A19" s="75" t="s">
        <v>114</v>
      </c>
      <c r="B19" s="364" t="s">
        <v>185</v>
      </c>
      <c r="C19" s="364" t="s">
        <v>185</v>
      </c>
      <c r="D19" s="364" t="s">
        <v>185</v>
      </c>
      <c r="E19" s="364" t="s">
        <v>185</v>
      </c>
      <c r="F19" s="364" t="s">
        <v>185</v>
      </c>
    </row>
    <row r="20" spans="1:6" ht="20.100000000000001" customHeight="1">
      <c r="A20" s="75" t="s">
        <v>115</v>
      </c>
      <c r="B20" s="364" t="s">
        <v>185</v>
      </c>
      <c r="C20" s="364" t="s">
        <v>185</v>
      </c>
      <c r="D20" s="364" t="s">
        <v>185</v>
      </c>
      <c r="E20" s="364" t="s">
        <v>185</v>
      </c>
      <c r="F20" s="364" t="s">
        <v>185</v>
      </c>
    </row>
    <row r="21" spans="1:6" ht="20.100000000000001" customHeight="1">
      <c r="A21" t="s">
        <v>116</v>
      </c>
      <c r="B21" s="364" t="s">
        <v>185</v>
      </c>
      <c r="C21" s="364" t="s">
        <v>185</v>
      </c>
      <c r="D21" s="364" t="s">
        <v>185</v>
      </c>
      <c r="E21" s="364" t="s">
        <v>185</v>
      </c>
      <c r="F21" s="364" t="s">
        <v>185</v>
      </c>
    </row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mergeCells count="1">
    <mergeCell ref="A1:F1"/>
  </mergeCells>
  <pageMargins left="0.7" right="0.7" top="0.75" bottom="0.75" header="0.3" footer="0.3"/>
  <pageSetup paperSize="25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2</vt:i4>
      </vt:variant>
    </vt:vector>
  </HeadingPairs>
  <TitlesOfParts>
    <vt:vector size="71" baseType="lpstr">
      <vt:lpstr>Mục lục</vt:lpstr>
      <vt:lpstr>01 </vt:lpstr>
      <vt:lpstr>02</vt:lpstr>
      <vt:lpstr>03-04</vt:lpstr>
      <vt:lpstr>05</vt:lpstr>
      <vt:lpstr>06-08</vt:lpstr>
      <vt:lpstr>09</vt:lpstr>
      <vt:lpstr>10 moi</vt:lpstr>
      <vt:lpstr>11 moi</vt:lpstr>
      <vt:lpstr>12 moi</vt:lpstr>
      <vt:lpstr>13 moi</vt:lpstr>
      <vt:lpstr>14 moi</vt:lpstr>
      <vt:lpstr>15 moi</vt:lpstr>
      <vt:lpstr>16 moi</vt:lpstr>
      <vt:lpstr>17 moi</vt:lpstr>
      <vt:lpstr>18</vt:lpstr>
      <vt:lpstr>19.</vt:lpstr>
      <vt:lpstr>20.</vt:lpstr>
      <vt:lpstr>21</vt:lpstr>
      <vt:lpstr>22. moi</vt:lpstr>
      <vt:lpstr>23.</vt:lpstr>
      <vt:lpstr>24.</vt:lpstr>
      <vt:lpstr>25</vt:lpstr>
      <vt:lpstr>26</vt:lpstr>
      <vt:lpstr>Sheet1</vt:lpstr>
      <vt:lpstr>27</vt:lpstr>
      <vt:lpstr>28</vt:lpstr>
      <vt:lpstr>29</vt:lpstr>
      <vt:lpstr>30</vt:lpstr>
      <vt:lpstr>31</vt:lpstr>
      <vt:lpstr>32</vt:lpstr>
      <vt:lpstr>33</vt:lpstr>
      <vt:lpstr>34-36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 moi</vt:lpstr>
      <vt:lpstr>60 moi</vt:lpstr>
      <vt:lpstr>61</vt:lpstr>
      <vt:lpstr>62</vt:lpstr>
      <vt:lpstr>63</vt:lpstr>
      <vt:lpstr>64</vt:lpstr>
      <vt:lpstr>65</vt:lpstr>
      <vt:lpstr>66</vt:lpstr>
      <vt:lpstr>67</vt:lpstr>
      <vt:lpstr>68 moi</vt:lpstr>
      <vt:lpstr>69 moi</vt:lpstr>
      <vt:lpstr>70 moi</vt:lpstr>
      <vt:lpstr>71 moi</vt:lpstr>
      <vt:lpstr>72 moi</vt:lpstr>
      <vt:lpstr>'24.'!Print_Area</vt:lpstr>
      <vt:lpstr>'23.'!Print_Titles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Trần Thị Thu Trang</dc:creator>
  <cp:lastModifiedBy>TCTK</cp:lastModifiedBy>
  <dcterms:created xsi:type="dcterms:W3CDTF">2023-02-16T00:45:00Z</dcterms:created>
  <dcterms:modified xsi:type="dcterms:W3CDTF">2023-08-23T06:47:41Z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D32EC1EA3F7E47FAA37791A99E7C2F8B</vt:lpwstr>
  </property>
  <property fmtid="{D5CDD505-2E9C-101B-9397-08002B2CF9AE}" pid="3" name="KSOProductBuildVer">
    <vt:lpwstr>1033-11.2.0.11537</vt:lpwstr>
  </property>
</Properties>
</file>